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C:\Users\ragaz\OneDrive\Work\Smartsheet_Publishing\Work in Progress\Free Resource Planning Templates\"/>
    </mc:Choice>
  </mc:AlternateContent>
  <xr:revisionPtr revIDLastSave="0" documentId="10_ncr:8100000_{925D06CA-CED0-4C9F-9A2A-FD6FAAC83FA0}" xr6:coauthVersionLast="34" xr6:coauthVersionMax="34" xr10:uidLastSave="{00000000-0000-0000-0000-000000000000}"/>
  <bookViews>
    <workbookView xWindow="-12" yWindow="-12" windowWidth="19212" windowHeight="8892" tabRatio="500" xr2:uid="{00000000-000D-0000-FFFF-FFFF00000000}"/>
  </bookViews>
  <sheets>
    <sheet name="Project Resource Planning" sheetId="1" r:id="rId1"/>
    <sheet name="Project Resource Plan - BLANK" sheetId="3" r:id="rId2"/>
    <sheet name="- Disclaimer -" sheetId="2" r:id="rId3"/>
  </sheets>
  <externalReferences>
    <externalReference r:id="rId4"/>
  </externalReferences>
  <definedNames>
    <definedName name="_xlnm.Print_Area" localSheetId="1">'Project Resource Plan - BLANK'!$B$1:$AF$64</definedName>
    <definedName name="_xlnm.Print_Area" localSheetId="0">'Project Resource Planning'!$B$1:$AF$62</definedName>
    <definedName name="Type" localSheetId="1">'[1]Maintenance Work Order'!#REF!</definedName>
    <definedName name="Type">'[1]Maintenance Work Order'!#REF!</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AD56" i="3" l="1"/>
  <c r="AC56" i="3"/>
  <c r="AB56" i="3"/>
  <c r="AA56" i="3"/>
  <c r="Z56" i="3"/>
  <c r="Y56" i="3"/>
  <c r="X56" i="3"/>
  <c r="W56" i="3"/>
  <c r="V56" i="3"/>
  <c r="U56" i="3"/>
  <c r="T56" i="3"/>
  <c r="S56" i="3"/>
  <c r="R56" i="3"/>
  <c r="Q56" i="3"/>
  <c r="P56" i="3"/>
  <c r="O56" i="3"/>
  <c r="N56" i="3"/>
  <c r="M56" i="3"/>
  <c r="L56" i="3"/>
  <c r="K56" i="3"/>
  <c r="J56" i="3"/>
  <c r="I56" i="3"/>
  <c r="H56" i="3"/>
  <c r="AE55" i="3"/>
  <c r="AE54" i="3"/>
  <c r="AE53" i="3"/>
  <c r="AE52" i="3"/>
  <c r="AE51" i="3"/>
  <c r="AE50" i="3"/>
  <c r="AE49" i="3"/>
  <c r="AD48" i="3"/>
  <c r="AC48" i="3"/>
  <c r="AB48" i="3"/>
  <c r="AA48" i="3"/>
  <c r="Z48" i="3"/>
  <c r="Y48" i="3"/>
  <c r="X48" i="3"/>
  <c r="W48" i="3"/>
  <c r="V48" i="3"/>
  <c r="U48" i="3"/>
  <c r="T48" i="3"/>
  <c r="S48" i="3"/>
  <c r="R48" i="3"/>
  <c r="Q48" i="3"/>
  <c r="P48" i="3"/>
  <c r="O48" i="3"/>
  <c r="N48" i="3"/>
  <c r="M48" i="3"/>
  <c r="L48" i="3"/>
  <c r="K48" i="3"/>
  <c r="J48" i="3"/>
  <c r="I48" i="3"/>
  <c r="H48" i="3"/>
  <c r="AD43" i="3"/>
  <c r="AC43" i="3"/>
  <c r="AB43" i="3"/>
  <c r="AA43" i="3"/>
  <c r="Z43" i="3"/>
  <c r="Y43" i="3"/>
  <c r="X43" i="3"/>
  <c r="W43" i="3"/>
  <c r="V43" i="3"/>
  <c r="U43" i="3"/>
  <c r="T43" i="3"/>
  <c r="S43" i="3"/>
  <c r="R43" i="3"/>
  <c r="Q43" i="3"/>
  <c r="P43" i="3"/>
  <c r="O43" i="3"/>
  <c r="N43" i="3"/>
  <c r="M43" i="3"/>
  <c r="L43" i="3"/>
  <c r="K43" i="3"/>
  <c r="J43" i="3"/>
  <c r="I43" i="3"/>
  <c r="H43" i="3"/>
  <c r="AE42" i="3"/>
  <c r="AF42" i="3" s="1"/>
  <c r="AE41" i="3"/>
  <c r="AF41" i="3" s="1"/>
  <c r="AE40" i="3"/>
  <c r="AF40" i="3" s="1"/>
  <c r="AE39" i="3"/>
  <c r="AF39" i="3" s="1"/>
  <c r="AE38" i="3"/>
  <c r="AF38" i="3" s="1"/>
  <c r="AE37" i="3"/>
  <c r="AF37" i="3" s="1"/>
  <c r="AE36" i="3"/>
  <c r="AF36" i="3" s="1"/>
  <c r="AE35" i="3"/>
  <c r="AD34" i="3"/>
  <c r="AC34" i="3"/>
  <c r="AB34" i="3"/>
  <c r="AA34" i="3"/>
  <c r="Z34" i="3"/>
  <c r="Y34" i="3"/>
  <c r="X34" i="3"/>
  <c r="W34" i="3"/>
  <c r="V34" i="3"/>
  <c r="U34" i="3"/>
  <c r="T34" i="3"/>
  <c r="S34" i="3"/>
  <c r="R34" i="3"/>
  <c r="Q34" i="3"/>
  <c r="P34" i="3"/>
  <c r="O34" i="3"/>
  <c r="N34" i="3"/>
  <c r="M34" i="3"/>
  <c r="L34" i="3"/>
  <c r="K34" i="3"/>
  <c r="J34" i="3"/>
  <c r="I34" i="3"/>
  <c r="H34" i="3"/>
  <c r="AD33" i="3"/>
  <c r="AC33" i="3"/>
  <c r="AB33" i="3"/>
  <c r="AA33" i="3"/>
  <c r="Z33" i="3"/>
  <c r="Y33" i="3"/>
  <c r="X33" i="3"/>
  <c r="W33" i="3"/>
  <c r="V33" i="3"/>
  <c r="U33" i="3"/>
  <c r="T33" i="3"/>
  <c r="S33" i="3"/>
  <c r="R33" i="3"/>
  <c r="Q33" i="3"/>
  <c r="P33" i="3"/>
  <c r="O33" i="3"/>
  <c r="N33" i="3"/>
  <c r="M33" i="3"/>
  <c r="L33" i="3"/>
  <c r="K33" i="3"/>
  <c r="J33" i="3"/>
  <c r="I33" i="3"/>
  <c r="H33" i="3"/>
  <c r="AD30" i="3"/>
  <c r="AC30" i="3"/>
  <c r="AB30" i="3"/>
  <c r="AA30" i="3"/>
  <c r="AA45" i="3" s="1"/>
  <c r="Z30" i="3"/>
  <c r="Y30" i="3"/>
  <c r="X30" i="3"/>
  <c r="W30" i="3"/>
  <c r="W45" i="3" s="1"/>
  <c r="V30" i="3"/>
  <c r="U30" i="3"/>
  <c r="T30" i="3"/>
  <c r="S30" i="3"/>
  <c r="S45" i="3" s="1"/>
  <c r="R30" i="3"/>
  <c r="Q30" i="3"/>
  <c r="P30" i="3"/>
  <c r="O30" i="3"/>
  <c r="O45" i="3" s="1"/>
  <c r="N30" i="3"/>
  <c r="M30" i="3"/>
  <c r="L30" i="3"/>
  <c r="K30" i="3"/>
  <c r="K45" i="3" s="1"/>
  <c r="J30" i="3"/>
  <c r="I30" i="3"/>
  <c r="H30" i="3"/>
  <c r="AE29" i="3"/>
  <c r="AF29" i="3" s="1"/>
  <c r="AE28" i="3"/>
  <c r="AF28" i="3" s="1"/>
  <c r="AE27" i="3"/>
  <c r="AF27" i="3" s="1"/>
  <c r="AE26" i="3"/>
  <c r="AF26" i="3" s="1"/>
  <c r="AE25" i="3"/>
  <c r="AF25" i="3" s="1"/>
  <c r="AE24" i="3"/>
  <c r="AF24" i="3" s="1"/>
  <c r="AE23" i="3"/>
  <c r="AF23" i="3" s="1"/>
  <c r="AE22" i="3"/>
  <c r="AF22" i="3" s="1"/>
  <c r="AE21" i="3"/>
  <c r="AF21" i="3" s="1"/>
  <c r="AE20" i="3"/>
  <c r="AF20" i="3" s="1"/>
  <c r="AE19" i="3"/>
  <c r="AF19" i="3" s="1"/>
  <c r="AE18" i="3"/>
  <c r="AF18" i="3" s="1"/>
  <c r="AE17" i="3"/>
  <c r="AF17" i="3" s="1"/>
  <c r="AE16" i="3"/>
  <c r="AF16" i="3" s="1"/>
  <c r="AD15" i="3"/>
  <c r="AC15" i="3"/>
  <c r="AB15" i="3"/>
  <c r="AA15" i="3"/>
  <c r="Z15" i="3"/>
  <c r="Y15" i="3"/>
  <c r="X15" i="3"/>
  <c r="W15" i="3"/>
  <c r="V15" i="3"/>
  <c r="U15" i="3"/>
  <c r="T15" i="3"/>
  <c r="S15" i="3"/>
  <c r="R15" i="3"/>
  <c r="Q15" i="3"/>
  <c r="P15" i="3"/>
  <c r="O15" i="3"/>
  <c r="N15" i="3"/>
  <c r="M15" i="3"/>
  <c r="L15" i="3"/>
  <c r="K15" i="3"/>
  <c r="J15" i="3"/>
  <c r="I15" i="3"/>
  <c r="H15" i="3"/>
  <c r="AD14" i="3"/>
  <c r="AC14" i="3"/>
  <c r="AB14" i="3"/>
  <c r="AA14" i="3"/>
  <c r="Z14" i="3"/>
  <c r="Y14" i="3"/>
  <c r="X14" i="3"/>
  <c r="W14" i="3"/>
  <c r="V14" i="3"/>
  <c r="U14" i="3"/>
  <c r="T14" i="3"/>
  <c r="S14" i="3"/>
  <c r="R14" i="3"/>
  <c r="Q14" i="3"/>
  <c r="P14" i="3"/>
  <c r="O14" i="3"/>
  <c r="N14" i="3"/>
  <c r="M14" i="3"/>
  <c r="L14" i="3"/>
  <c r="K14" i="3"/>
  <c r="J14" i="3"/>
  <c r="I14" i="3"/>
  <c r="H14" i="3"/>
  <c r="AD3" i="3"/>
  <c r="AC3" i="3"/>
  <c r="AB3" i="3"/>
  <c r="AA3" i="3"/>
  <c r="Z3" i="3"/>
  <c r="Y3" i="3"/>
  <c r="X3" i="3"/>
  <c r="W3" i="3"/>
  <c r="V3" i="3"/>
  <c r="U3" i="3"/>
  <c r="T3" i="3"/>
  <c r="S3" i="3"/>
  <c r="R3" i="3"/>
  <c r="Q3" i="3"/>
  <c r="P3" i="3"/>
  <c r="O3" i="3"/>
  <c r="N3" i="3"/>
  <c r="M3" i="3"/>
  <c r="L3" i="3"/>
  <c r="K3" i="3"/>
  <c r="J3" i="3"/>
  <c r="I3" i="3"/>
  <c r="H3" i="3"/>
  <c r="AE36" i="1"/>
  <c r="AE37" i="1"/>
  <c r="AF37" i="1" s="1"/>
  <c r="AE38" i="1"/>
  <c r="AF38" i="1" s="1"/>
  <c r="AE39" i="1"/>
  <c r="AF39" i="1" s="1"/>
  <c r="AE40" i="1"/>
  <c r="AF40" i="1" s="1"/>
  <c r="AE41" i="1"/>
  <c r="AF41" i="1" s="1"/>
  <c r="AE42" i="1"/>
  <c r="AF42" i="1" s="1"/>
  <c r="AE35" i="1"/>
  <c r="AF35" i="1" s="1"/>
  <c r="AE17" i="1"/>
  <c r="AF17" i="1" s="1"/>
  <c r="AE18" i="1"/>
  <c r="AF18" i="1" s="1"/>
  <c r="AE19" i="1"/>
  <c r="AF19" i="1" s="1"/>
  <c r="AE20" i="1"/>
  <c r="AF20" i="1" s="1"/>
  <c r="AE21" i="1"/>
  <c r="AF21" i="1" s="1"/>
  <c r="AE22" i="1"/>
  <c r="AF22" i="1" s="1"/>
  <c r="AE23" i="1"/>
  <c r="AF23" i="1" s="1"/>
  <c r="AE24" i="1"/>
  <c r="AE25" i="1"/>
  <c r="AF25" i="1" s="1"/>
  <c r="AE26" i="1"/>
  <c r="AF26" i="1" s="1"/>
  <c r="AE27" i="1"/>
  <c r="AF27" i="1" s="1"/>
  <c r="AE28" i="1"/>
  <c r="AF28" i="1" s="1"/>
  <c r="AE29" i="1"/>
  <c r="AF29" i="1" s="1"/>
  <c r="AE16" i="1"/>
  <c r="AF16" i="1" s="1"/>
  <c r="AE50" i="1"/>
  <c r="AE51" i="1"/>
  <c r="AE52" i="1"/>
  <c r="AE53" i="1"/>
  <c r="AE54" i="1"/>
  <c r="AE55" i="1"/>
  <c r="AE49" i="1"/>
  <c r="H56" i="1"/>
  <c r="AD56" i="1"/>
  <c r="AC56" i="1"/>
  <c r="AB56" i="1"/>
  <c r="AA56" i="1"/>
  <c r="Z56" i="1"/>
  <c r="Y56" i="1"/>
  <c r="X56" i="1"/>
  <c r="W56" i="1"/>
  <c r="V56" i="1"/>
  <c r="U56" i="1"/>
  <c r="T56" i="1"/>
  <c r="S56" i="1"/>
  <c r="R56" i="1"/>
  <c r="Q56" i="1"/>
  <c r="P56" i="1"/>
  <c r="O56" i="1"/>
  <c r="N56" i="1"/>
  <c r="M56" i="1"/>
  <c r="L56" i="1"/>
  <c r="K56" i="1"/>
  <c r="J56" i="1"/>
  <c r="I56" i="1"/>
  <c r="AD48" i="1"/>
  <c r="AC48" i="1"/>
  <c r="AB48" i="1"/>
  <c r="AA48" i="1"/>
  <c r="Z48" i="1"/>
  <c r="Y48" i="1"/>
  <c r="X48" i="1"/>
  <c r="W48" i="1"/>
  <c r="V48" i="1"/>
  <c r="U48" i="1"/>
  <c r="T48" i="1"/>
  <c r="S48" i="1"/>
  <c r="R48" i="1"/>
  <c r="Q48" i="1"/>
  <c r="P48" i="1"/>
  <c r="O48" i="1"/>
  <c r="N48" i="1"/>
  <c r="M48" i="1"/>
  <c r="L48" i="1"/>
  <c r="K48" i="1"/>
  <c r="J48" i="1"/>
  <c r="I48" i="1"/>
  <c r="H48" i="1"/>
  <c r="AD43" i="1"/>
  <c r="AC43" i="1"/>
  <c r="AB43" i="1"/>
  <c r="AA43" i="1"/>
  <c r="Z43" i="1"/>
  <c r="Y43" i="1"/>
  <c r="X43" i="1"/>
  <c r="W43" i="1"/>
  <c r="W45" i="1" s="1"/>
  <c r="V43" i="1"/>
  <c r="U43" i="1"/>
  <c r="T43" i="1"/>
  <c r="S43" i="1"/>
  <c r="S45" i="1" s="1"/>
  <c r="R43" i="1"/>
  <c r="Q43" i="1"/>
  <c r="P43" i="1"/>
  <c r="O43" i="1"/>
  <c r="N43" i="1"/>
  <c r="M43" i="1"/>
  <c r="L43" i="1"/>
  <c r="K43" i="1"/>
  <c r="J43" i="1"/>
  <c r="I43" i="1"/>
  <c r="H43" i="1"/>
  <c r="AD34" i="1"/>
  <c r="AC34" i="1"/>
  <c r="AB34" i="1"/>
  <c r="AA34" i="1"/>
  <c r="Z34" i="1"/>
  <c r="Y34" i="1"/>
  <c r="X34" i="1"/>
  <c r="W34" i="1"/>
  <c r="V34" i="1"/>
  <c r="U34" i="1"/>
  <c r="T34" i="1"/>
  <c r="S34" i="1"/>
  <c r="R34" i="1"/>
  <c r="Q34" i="1"/>
  <c r="P34" i="1"/>
  <c r="O34" i="1"/>
  <c r="N34" i="1"/>
  <c r="M34" i="1"/>
  <c r="L34" i="1"/>
  <c r="K34" i="1"/>
  <c r="J34" i="1"/>
  <c r="I34" i="1"/>
  <c r="H34" i="1"/>
  <c r="AD33" i="1"/>
  <c r="AC33" i="1"/>
  <c r="AB33" i="1"/>
  <c r="AA33" i="1"/>
  <c r="Z33" i="1"/>
  <c r="Y33" i="1"/>
  <c r="X33" i="1"/>
  <c r="W33" i="1"/>
  <c r="V33" i="1"/>
  <c r="U33" i="1"/>
  <c r="T33" i="1"/>
  <c r="S33" i="1"/>
  <c r="R33" i="1"/>
  <c r="Q33" i="1"/>
  <c r="P33" i="1"/>
  <c r="O33" i="1"/>
  <c r="N33" i="1"/>
  <c r="M33" i="1"/>
  <c r="L33" i="1"/>
  <c r="K33" i="1"/>
  <c r="J33" i="1"/>
  <c r="I33" i="1"/>
  <c r="H33" i="1"/>
  <c r="H3" i="1"/>
  <c r="AF24" i="1"/>
  <c r="AD14" i="1"/>
  <c r="AC14" i="1"/>
  <c r="AB14" i="1"/>
  <c r="AA14" i="1"/>
  <c r="Z14" i="1"/>
  <c r="Y14" i="1"/>
  <c r="X14" i="1"/>
  <c r="W14" i="1"/>
  <c r="V14" i="1"/>
  <c r="U14" i="1"/>
  <c r="T14" i="1"/>
  <c r="S14" i="1"/>
  <c r="R14" i="1"/>
  <c r="Q14" i="1"/>
  <c r="P14" i="1"/>
  <c r="O14" i="1"/>
  <c r="N14" i="1"/>
  <c r="M14" i="1"/>
  <c r="L14" i="1"/>
  <c r="K14" i="1"/>
  <c r="J14" i="1"/>
  <c r="I14" i="1"/>
  <c r="H14" i="1"/>
  <c r="H15" i="1"/>
  <c r="AD30" i="1"/>
  <c r="AD45" i="1" s="1"/>
  <c r="AC30" i="1"/>
  <c r="AC45" i="1" s="1"/>
  <c r="AB30" i="1"/>
  <c r="AA30" i="1"/>
  <c r="Z30" i="1"/>
  <c r="Z45" i="1" s="1"/>
  <c r="Y30" i="1"/>
  <c r="Y45" i="1" s="1"/>
  <c r="X30" i="1"/>
  <c r="W30" i="1"/>
  <c r="V30" i="1"/>
  <c r="V45" i="1" s="1"/>
  <c r="U30" i="1"/>
  <c r="U45" i="1" s="1"/>
  <c r="T30" i="1"/>
  <c r="S30" i="1"/>
  <c r="R30" i="1"/>
  <c r="R45" i="1" s="1"/>
  <c r="Q30" i="1"/>
  <c r="Q45" i="1" s="1"/>
  <c r="P30" i="1"/>
  <c r="O30" i="1"/>
  <c r="N30" i="1"/>
  <c r="N45" i="1" s="1"/>
  <c r="M30" i="1"/>
  <c r="M45" i="1" s="1"/>
  <c r="L30" i="1"/>
  <c r="K30" i="1"/>
  <c r="J30" i="1"/>
  <c r="J45" i="1" s="1"/>
  <c r="I30" i="1"/>
  <c r="I45" i="1" s="1"/>
  <c r="H30" i="1"/>
  <c r="AD15" i="1"/>
  <c r="AC15" i="1"/>
  <c r="AB15" i="1"/>
  <c r="AA15" i="1"/>
  <c r="Z15" i="1"/>
  <c r="Y15" i="1"/>
  <c r="X15" i="1"/>
  <c r="W15" i="1"/>
  <c r="V15" i="1"/>
  <c r="U15" i="1"/>
  <c r="T15" i="1"/>
  <c r="S15" i="1"/>
  <c r="R15" i="1"/>
  <c r="Q15" i="1"/>
  <c r="P15" i="1"/>
  <c r="O15" i="1"/>
  <c r="N15" i="1"/>
  <c r="M15" i="1"/>
  <c r="L15" i="1"/>
  <c r="K15" i="1"/>
  <c r="J15" i="1"/>
  <c r="I15" i="1"/>
  <c r="AD3" i="1"/>
  <c r="AC3" i="1"/>
  <c r="AB3" i="1"/>
  <c r="AA3" i="1"/>
  <c r="Z3" i="1"/>
  <c r="Y3" i="1"/>
  <c r="X3" i="1"/>
  <c r="W3" i="1"/>
  <c r="V3" i="1"/>
  <c r="U3" i="1"/>
  <c r="T3" i="1"/>
  <c r="S3" i="1"/>
  <c r="R3" i="1"/>
  <c r="Q3" i="1"/>
  <c r="P3" i="1"/>
  <c r="O3" i="1"/>
  <c r="N3" i="1"/>
  <c r="M3" i="1"/>
  <c r="L3" i="1"/>
  <c r="K3" i="1"/>
  <c r="J3" i="1"/>
  <c r="I3" i="1"/>
  <c r="K45" i="1" l="1"/>
  <c r="O45" i="1"/>
  <c r="AA45" i="1"/>
  <c r="I45" i="3"/>
  <c r="M45" i="3"/>
  <c r="Q45" i="3"/>
  <c r="U45" i="3"/>
  <c r="Y45" i="3"/>
  <c r="AC45" i="3"/>
  <c r="AE43" i="3"/>
  <c r="J45" i="3"/>
  <c r="N45" i="3"/>
  <c r="R45" i="3"/>
  <c r="V45" i="3"/>
  <c r="Z45" i="3"/>
  <c r="AD45" i="3"/>
  <c r="L45" i="3"/>
  <c r="P45" i="3"/>
  <c r="T45" i="3"/>
  <c r="X45" i="3"/>
  <c r="AB45" i="3"/>
  <c r="AE56" i="3"/>
  <c r="C60" i="3" s="1"/>
  <c r="H45" i="3"/>
  <c r="AE30" i="3"/>
  <c r="AE45" i="3" s="1"/>
  <c r="AF30" i="3"/>
  <c r="AF35" i="3"/>
  <c r="AF43" i="3" s="1"/>
  <c r="H45" i="1"/>
  <c r="L45" i="1"/>
  <c r="P45" i="1"/>
  <c r="T45" i="1"/>
  <c r="X45" i="1"/>
  <c r="AB45" i="1"/>
  <c r="AE43" i="1"/>
  <c r="AE56" i="1"/>
  <c r="C60" i="1" s="1"/>
  <c r="AF36" i="1"/>
  <c r="AF43" i="1" s="1"/>
  <c r="AE30" i="1"/>
  <c r="AE45" i="1" s="1"/>
  <c r="AF30" i="1"/>
  <c r="AF45" i="1" l="1"/>
  <c r="C59" i="1" s="1"/>
  <c r="AF45" i="3"/>
  <c r="C59" i="3" s="1"/>
  <c r="C61" i="1"/>
  <c r="C62" i="1" s="1"/>
  <c r="C61" i="3" l="1"/>
  <c r="C62" i="3" s="1"/>
</calcChain>
</file>

<file path=xl/sharedStrings.xml><?xml version="1.0" encoding="utf-8"?>
<sst xmlns="http://schemas.openxmlformats.org/spreadsheetml/2006/main" count="152" uniqueCount="53">
  <si>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</si>
  <si>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</si>
  <si>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PROJECT RESOURCE PLANNING TEMPLATE</t>
  </si>
  <si>
    <t>QTY</t>
  </si>
  <si>
    <t xml:space="preserve"> </t>
  </si>
  <si>
    <t>PHASE START</t>
  </si>
  <si>
    <t>PHASE END</t>
  </si>
  <si>
    <t>PROJECT OVERVIEW</t>
  </si>
  <si>
    <t>PROJECT PHASES</t>
  </si>
  <si>
    <t>PHASE 1</t>
  </si>
  <si>
    <t>PHASE 2</t>
  </si>
  <si>
    <t>PHASE 3</t>
  </si>
  <si>
    <t>PHASE 4</t>
  </si>
  <si>
    <t>PHASE 5</t>
  </si>
  <si>
    <t>PHASE 6</t>
  </si>
  <si>
    <t>PHASE 7</t>
  </si>
  <si>
    <t>RESOURCE REQUIREMENTS</t>
  </si>
  <si>
    <t>REQUESTED</t>
  </si>
  <si>
    <t>START DATE</t>
  </si>
  <si>
    <t>PROJECTED</t>
  </si>
  <si>
    <t>END DATE</t>
  </si>
  <si>
    <t>ORGANIZATIONAL AREA</t>
  </si>
  <si>
    <t>ROLE</t>
  </si>
  <si>
    <t>TOTAL COST</t>
  </si>
  <si>
    <t>ALLOCATED</t>
  </si>
  <si>
    <t>TOTAL</t>
  </si>
  <si>
    <t>Department 1</t>
  </si>
  <si>
    <t>Role 1</t>
  </si>
  <si>
    <t>Role 2</t>
  </si>
  <si>
    <t>Department 2</t>
  </si>
  <si>
    <t>Department 3</t>
  </si>
  <si>
    <t>Role 3</t>
  </si>
  <si>
    <t>HOURS</t>
  </si>
  <si>
    <t xml:space="preserve">Enter projected amount to be spent per month for each line item. </t>
  </si>
  <si>
    <t>SOFTWARE</t>
  </si>
  <si>
    <t>HARDWARE</t>
  </si>
  <si>
    <t>SUPPORT</t>
  </si>
  <si>
    <t>EQUIPMENT</t>
  </si>
  <si>
    <t>OTHER</t>
  </si>
  <si>
    <t>ADDITIONAL EXPENSES</t>
  </si>
  <si>
    <t>DESCRIPTION</t>
  </si>
  <si>
    <t>TOTAL ADDITIONAL EXPENSES</t>
  </si>
  <si>
    <t>TOTAL STAFF RESOURCE</t>
  </si>
  <si>
    <t>PROJECTED STAFFING TOTALS</t>
  </si>
  <si>
    <t>TOTAL HOURS</t>
  </si>
  <si>
    <t>TOTAL EXPENSE PROJECTION</t>
  </si>
  <si>
    <t>MANAGEMENT RESERVE (10%)</t>
  </si>
  <si>
    <t>INCREMENTAL STAFFING / CONSULTANTS</t>
  </si>
  <si>
    <t xml:space="preserve">The number of net work days has been calculated for each month and is listed below the month and year represented. Enter the projected number of work days in the corresponding cells for each role. </t>
  </si>
  <si>
    <t>RATE OF PAY</t>
  </si>
  <si>
    <t xml:space="preserve">A fill color can be applied to cells to indicate start and end dates, as illustrated below. </t>
  </si>
  <si>
    <t>SUBTOTAL</t>
  </si>
  <si>
    <t>Assumes 8 hours per day for a 40-hour work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</si>
</sst>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
    <numFmt numFmtId="165" formatCode="mm/dd/yyyy"/>
    <numFmt numFmtId="166" formatCode="_(&quot;$&quot;* #,##0_);_(&quot;$&quot;* \(#,##0\);_(&quot;$&quot;* &quot;-&quot;??_);_(@_)"/>
  </numFmts>
  <fonts count="26" x14ac:knownFonts="1">
    <font>
      <sz val="12"/>
      <color theme="1"/>
      <name val="Calibri"/>
      <family val="2"/>
      <scheme val="minor"/>
    </font>
    <font>
      <sz val="12"/>
      <color theme="1"/>
      <name val="Arial"/>
      <family val="2"/>
    </font>
    <font>
      <sz val="8"/>
      <name val="Calibri"/>
      <family val="2"/>
      <scheme val="minor"/>
    </font>
    <font>
      <sz val="12"/>
      <color theme="1"/>
      <name val="Century Gothic"/>
      <family val="1"/>
    </font>
    <font>
      <b/>
      <sz val="22"/>
      <color theme="0" tint="-0.499984740745262"/>
      <name val="Century Gothic"/>
      <family val="1"/>
    </font>
    <font>
      <u/>
      <sz val="12"/>
      <color theme="10"/>
      <name val="Calibri"/>
      <family val="2"/>
      <scheme val="minor"/>
    </font>
    <font>
      <u/>
      <sz val="12"/>
      <color theme="11"/>
      <name val="Calibri"/>
      <family val="2"/>
      <scheme val="minor"/>
    </font>
    <font>
      <sz val="11"/>
      <color theme="1"/>
      <name val="Calibri"/>
      <family val="2"/>
      <scheme val="minor"/>
    </font>
    <font>
      <b/>
      <sz val="10"/>
      <color theme="0"/>
      <name val="Century Gothic"/>
      <family val="1"/>
    </font>
    <font>
      <sz val="12"/>
      <color theme="1"/>
      <name val="Calibri"/>
      <family val="2"/>
      <scheme val="minor"/>
    </font>
    <font>
      <b/>
      <sz val="10"/>
      <name val="Century Gothic"/>
      <family val="1"/>
    </font>
    <font>
      <b/>
      <sz val="12"/>
      <name val="Century Gothic"/>
      <family val="1"/>
    </font>
    <font>
      <sz val="10"/>
      <name val="Century Gothic"/>
      <family val="1"/>
    </font>
    <font>
      <b/>
      <sz val="10"/>
      <color indexed="8"/>
      <name val="Century Gothic"/>
      <family val="1"/>
    </font>
    <font>
      <b/>
      <sz val="10"/>
      <color indexed="17"/>
      <name val="Century Gothic"/>
      <family val="1"/>
    </font>
    <font>
      <sz val="10"/>
      <color indexed="22"/>
      <name val="Century Gothic"/>
      <family val="1"/>
    </font>
    <font>
      <sz val="10"/>
      <color indexed="8"/>
      <name val="Century Gothic"/>
      <family val="1"/>
    </font>
    <font>
      <b/>
      <sz val="11"/>
      <color theme="0"/>
      <name val="Century Gothic"/>
      <family val="1"/>
    </font>
    <font>
      <sz val="10"/>
      <color theme="0"/>
      <name val="Century Gothic"/>
      <family val="1"/>
    </font>
    <font>
      <sz val="11"/>
      <name val="Century Gothic"/>
      <family val="1"/>
    </font>
    <font>
      <b/>
      <sz val="10"/>
      <color theme="1"/>
      <name val="Century Gothic"/>
      <family val="1"/>
    </font>
    <font>
      <b/>
      <sz val="14"/>
      <name val="Century Gothic"/>
      <family val="1"/>
    </font>
    <font>
      <sz val="9"/>
      <name val="Century Gothic"/>
      <family val="1"/>
    </font>
    <font>
      <i/>
      <sz val="10"/>
      <name val="Century Gothic"/>
      <family val="1"/>
    </font>
    <font>
      <sz val="22"/>
      <color theme="1"/>
      <name val="Century Gothic"/>
      <family val="2"/>
    </font>
    <font>
      <b/>
      <sz val="22"/>
      <color theme="0"/>
      <name val="Century Gothic"/>
      <family val="2"/>
    </font>
  </fonts>
  <fills count="17">
    <fill>
      <patternFill patternType="none"/>
    </fill>
    <fill>
      <patternFill patternType="gray125"/>
    </fill>
    <fill>
      <patternFill patternType="solid">
        <fgColor theme="0" tint="-4.9989318521683403E-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3"/>
        <bgColor indexed="64"/>
      </patternFill>
    </fill>
    <fill>
      <patternFill patternType="solid">
        <fgColor rgb="FF40B14B"/>
        <bgColor indexed="64"/>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FFC000"/>
        <bgColor indexed="64"/>
      </patternFill>
    </fill>
    <fill>
      <patternFill patternType="solid">
        <fgColor rgb="FF45D0C7"/>
        <bgColor indexed="64"/>
      </patternFill>
    </fill>
    <fill>
      <patternFill patternType="solid">
        <fgColor rgb="FF00B050"/>
        <bgColor indexed="64"/>
      </patternFill>
    </fill>
    <fill>
      <patternFill patternType="solid">
        <fgColor rgb="FFE2E8F1"/>
        <bgColor indexed="64"/>
      </patternFill>
    </fill>
    <fill>
      <patternFill patternType="solid">
        <fgColor rgb="FFE7E7E7"/>
        <bgColor indexed="64"/>
      </patternFill>
    </fill>
  </fills>
  <borders count="38">
    <border>
      <left/>
      <right/>
      <top/>
      <bottom/>
      <diagonal/>
    </border>
    <border>
      <left style="thick">
        <color theme="0" tint="-0.34998626667073579"/>
      </left>
      <right/>
      <top/>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hair">
        <color theme="0" tint="-0.249977111117893"/>
      </right>
      <top style="thin">
        <color theme="0" tint="-0.249977111117893"/>
      </top>
      <bottom style="thin">
        <color theme="0" tint="-0.249977111117893"/>
      </bottom>
      <diagonal/>
    </border>
    <border>
      <left style="thin">
        <color theme="0" tint="-0.249977111117893"/>
      </left>
      <right style="hair">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double">
        <color theme="0" tint="-0.249977111117893"/>
      </top>
      <bottom style="medium">
        <color theme="0" tint="-0.249977111117893"/>
      </bottom>
      <diagonal/>
    </border>
    <border>
      <left style="thin">
        <color theme="0" tint="-0.249977111117893"/>
      </left>
      <right/>
      <top style="double">
        <color theme="0" tint="-0.249977111117893"/>
      </top>
      <bottom style="medium">
        <color theme="0" tint="-0.249977111117893"/>
      </bottom>
      <diagonal/>
    </border>
    <border>
      <left/>
      <right/>
      <top style="double">
        <color theme="0" tint="-0.249977111117893"/>
      </top>
      <bottom style="medium">
        <color theme="0" tint="-0.249977111117893"/>
      </bottom>
      <diagonal/>
    </border>
    <border>
      <left/>
      <right style="thin">
        <color theme="0" tint="-0.249977111117893"/>
      </right>
      <top style="double">
        <color theme="0" tint="-0.249977111117893"/>
      </top>
      <bottom style="medium">
        <color theme="0" tint="-0.249977111117893"/>
      </bottom>
      <diagonal/>
    </border>
    <border>
      <left/>
      <right style="thin">
        <color theme="0" tint="-0.249977111117893"/>
      </right>
      <top style="thin">
        <color theme="0" tint="-0.249977111117893"/>
      </top>
      <bottom style="double">
        <color theme="0" tint="-0.249977111117893"/>
      </bottom>
      <diagonal/>
    </border>
    <border>
      <left style="thin">
        <color theme="0" tint="-0.249977111117893"/>
      </left>
      <right style="double">
        <color theme="0" tint="-0.249977111117893"/>
      </right>
      <top style="thin">
        <color theme="0" tint="-0.249977111117893"/>
      </top>
      <bottom/>
      <diagonal/>
    </border>
    <border>
      <left style="thin">
        <color theme="0" tint="-0.249977111117893"/>
      </left>
      <right style="double">
        <color theme="0" tint="-0.249977111117893"/>
      </right>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double">
        <color theme="0" tint="-0.249977111117893"/>
      </bottom>
      <diagonal/>
    </border>
    <border>
      <left style="thin">
        <color theme="0" tint="-0.249977111117893"/>
      </left>
      <right style="double">
        <color theme="0" tint="-0.249977111117893"/>
      </right>
      <top style="double">
        <color theme="0" tint="-0.249977111117893"/>
      </top>
      <bottom style="medium">
        <color theme="0" tint="-0.249977111117893"/>
      </bottom>
      <diagonal/>
    </border>
    <border>
      <left style="double">
        <color theme="0" tint="-0.249977111117893"/>
      </left>
      <right style="medium">
        <color theme="0" tint="-0.249977111117893"/>
      </right>
      <top style="thin">
        <color theme="0" tint="-0.249977111117893"/>
      </top>
      <bottom/>
      <diagonal/>
    </border>
    <border>
      <left style="double">
        <color theme="0" tint="-0.249977111117893"/>
      </left>
      <right style="medium">
        <color theme="0" tint="-0.249977111117893"/>
      </right>
      <top/>
      <bottom style="thin">
        <color theme="0" tint="-0.249977111117893"/>
      </bottom>
      <diagonal/>
    </border>
    <border>
      <left style="double">
        <color theme="0" tint="-0.249977111117893"/>
      </left>
      <right style="medium">
        <color theme="0" tint="-0.249977111117893"/>
      </right>
      <top style="double">
        <color theme="0" tint="-0.249977111117893"/>
      </top>
      <bottom style="medium">
        <color theme="0" tint="-0.249977111117893"/>
      </bottom>
      <diagonal/>
    </border>
    <border>
      <left style="thin">
        <color theme="0" tint="-0.249977111117893"/>
      </left>
      <right style="hair">
        <color theme="0" tint="-0.249977111117893"/>
      </right>
      <top style="thin">
        <color theme="0" tint="-0.249977111117893"/>
      </top>
      <bottom style="double">
        <color theme="0" tint="-0.249977111117893"/>
      </bottom>
      <diagonal/>
    </border>
    <border>
      <left style="thin">
        <color theme="0" tint="-0.249977111117893"/>
      </left>
      <right style="hair">
        <color theme="0" tint="-0.249977111117893"/>
      </right>
      <top style="thin">
        <color theme="0" tint="-0.249977111117893"/>
      </top>
      <bottom/>
      <diagonal/>
    </border>
    <border>
      <left style="double">
        <color theme="0" tint="-0.249977111117893"/>
      </left>
      <right style="thin">
        <color theme="0" tint="-0.249977111117893"/>
      </right>
      <top style="thin">
        <color theme="0" tint="-0.249977111117893"/>
      </top>
      <bottom style="thin">
        <color theme="0" tint="-0.249977111117893"/>
      </bottom>
      <diagonal/>
    </border>
    <border>
      <left style="double">
        <color theme="0" tint="-0.249977111117893"/>
      </left>
      <right style="thin">
        <color theme="0" tint="-0.249977111117893"/>
      </right>
      <top/>
      <bottom style="thin">
        <color theme="0" tint="-0.249977111117893"/>
      </bottom>
      <diagonal/>
    </border>
    <border>
      <left style="double">
        <color theme="0" tint="-0.249977111117893"/>
      </left>
      <right style="thin">
        <color theme="0" tint="-0.249977111117893"/>
      </right>
      <top/>
      <bottom style="double">
        <color theme="0" tint="-0.249977111117893"/>
      </bottom>
      <diagonal/>
    </border>
    <border>
      <left style="thin">
        <color theme="0" tint="-0.249977111117893"/>
      </left>
      <right/>
      <top/>
      <bottom style="medium">
        <color theme="0" tint="-0.249977111117893"/>
      </bottom>
      <diagonal/>
    </border>
    <border>
      <left/>
      <right/>
      <top/>
      <bottom style="medium">
        <color theme="0" tint="-0.249977111117893"/>
      </bottom>
      <diagonal/>
    </border>
    <border>
      <left/>
      <right style="thin">
        <color theme="0" tint="-0.249977111117893"/>
      </right>
      <top/>
      <bottom style="medium">
        <color theme="0" tint="-0.249977111117893"/>
      </bottom>
      <diagonal/>
    </border>
  </borders>
  <cellStyleXfs count="6">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7" fillId="0" borderId="0"/>
    <xf numFmtId="44" fontId="9" fillId="0" borderId="0" applyFont="0" applyFill="0" applyBorder="0" applyAlignment="0" applyProtection="0"/>
    <xf numFmtId="0" fontId="5" fillId="0" borderId="0" applyNumberFormat="0" applyFill="0" applyBorder="0" applyAlignment="0" applyProtection="0"/>
  </cellStyleXfs>
  <cellXfs count="150">
    <xf numFmtId="0" fontId="0" fillId="0" borderId="0" xfId="0"/>
    <xf numFmtId="0" fontId="4" fillId="0" borderId="0" xfId="0" applyFont="1" applyAlignment="1">
      <alignment vertical="center"/>
    </xf>
    <xf numFmtId="0" fontId="7" fillId="0" borderId="0" xfId="3"/>
    <xf numFmtId="0" fontId="1" fillId="0" borderId="1" xfId="3" applyFont="1" applyBorder="1" applyAlignment="1">
      <alignment horizontal="left" vertical="center" wrapText="1" indent="2"/>
    </xf>
    <xf numFmtId="0" fontId="10" fillId="0" borderId="0" xfId="0" applyFont="1" applyAlignment="1"/>
    <xf numFmtId="0" fontId="10" fillId="0" borderId="0" xfId="0" applyFont="1" applyFill="1" applyBorder="1" applyAlignment="1">
      <alignment horizontal="center" wrapText="1"/>
    </xf>
    <xf numFmtId="0" fontId="1" fillId="0" borderId="0" xfId="0" applyFont="1" applyAlignment="1">
      <alignment vertical="center"/>
    </xf>
    <xf numFmtId="0" fontId="12" fillId="0" borderId="0" xfId="0" applyFont="1" applyAlignment="1">
      <alignment vertical="center"/>
    </xf>
    <xf numFmtId="0" fontId="10" fillId="0" borderId="0" xfId="0" applyFont="1" applyAlignment="1">
      <alignment vertical="center"/>
    </xf>
    <xf numFmtId="14" fontId="12" fillId="0" borderId="0" xfId="0" applyNumberFormat="1" applyFont="1" applyFill="1" applyBorder="1" applyAlignment="1">
      <alignment horizontal="left" vertical="center"/>
    </xf>
    <xf numFmtId="0" fontId="12" fillId="0" borderId="0" xfId="0" applyFont="1" applyFill="1" applyAlignment="1" applyProtection="1">
      <alignment vertical="center"/>
      <protection locked="0"/>
    </xf>
    <xf numFmtId="14" fontId="12" fillId="0" borderId="0" xfId="0" applyNumberFormat="1" applyFont="1" applyFill="1" applyBorder="1" applyAlignment="1" applyProtection="1">
      <alignment horizontal="left" vertical="center"/>
      <protection locked="0"/>
    </xf>
    <xf numFmtId="0" fontId="12" fillId="0" borderId="0" xfId="0" applyFont="1" applyAlignment="1" applyProtection="1">
      <alignment vertical="center"/>
      <protection locked="0"/>
    </xf>
    <xf numFmtId="0" fontId="10" fillId="0" borderId="0" xfId="0" applyFont="1" applyFill="1" applyBorder="1" applyAlignment="1" applyProtection="1">
      <alignment horizontal="center" vertical="center"/>
      <protection locked="0"/>
    </xf>
    <xf numFmtId="14" fontId="15" fillId="0" borderId="0" xfId="0" applyNumberFormat="1" applyFont="1" applyFill="1" applyBorder="1" applyAlignment="1" applyProtection="1">
      <alignment horizontal="left" vertical="center"/>
      <protection locked="0"/>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16" fillId="0" borderId="0" xfId="0" applyFont="1" applyBorder="1" applyAlignment="1" applyProtection="1">
      <alignment vertical="center"/>
      <protection locked="0"/>
    </xf>
    <xf numFmtId="164" fontId="16" fillId="0" borderId="0" xfId="0" applyNumberFormat="1" applyFont="1" applyBorder="1" applyAlignment="1" applyProtection="1">
      <alignment vertical="center"/>
      <protection locked="0"/>
    </xf>
    <xf numFmtId="0" fontId="12" fillId="0" borderId="0" xfId="0" applyFont="1" applyBorder="1" applyAlignment="1">
      <alignment vertical="center"/>
    </xf>
    <xf numFmtId="0" fontId="0" fillId="0" borderId="0" xfId="0" applyAlignment="1">
      <alignment vertical="center"/>
    </xf>
    <xf numFmtId="0" fontId="3" fillId="0" borderId="0" xfId="0" applyFont="1" applyAlignment="1">
      <alignment vertical="center"/>
    </xf>
    <xf numFmtId="0" fontId="8" fillId="3" borderId="6" xfId="0" applyNumberFormat="1" applyFont="1" applyFill="1" applyBorder="1" applyAlignment="1">
      <alignment horizontal="center" vertical="center"/>
    </xf>
    <xf numFmtId="0" fontId="8" fillId="3" borderId="11" xfId="0" applyFont="1" applyFill="1" applyBorder="1" applyAlignment="1">
      <alignment vertical="center"/>
    </xf>
    <xf numFmtId="0" fontId="8" fillId="7" borderId="8" xfId="0" applyFont="1" applyFill="1" applyBorder="1" applyAlignment="1" applyProtection="1">
      <alignment horizontal="left" vertical="center" indent="1"/>
    </xf>
    <xf numFmtId="0" fontId="8" fillId="7" borderId="9" xfId="0" applyFont="1" applyFill="1" applyBorder="1" applyAlignment="1" applyProtection="1">
      <alignment vertical="center"/>
    </xf>
    <xf numFmtId="0" fontId="8" fillId="7" borderId="10" xfId="0" applyFont="1" applyFill="1" applyBorder="1" applyAlignment="1" applyProtection="1">
      <alignment horizontal="left" vertical="center" indent="1"/>
    </xf>
    <xf numFmtId="0" fontId="8" fillId="7" borderId="11" xfId="0" applyFont="1" applyFill="1" applyBorder="1" applyAlignment="1" applyProtection="1">
      <alignment vertical="center"/>
    </xf>
    <xf numFmtId="0" fontId="10" fillId="0" borderId="8" xfId="0" applyFont="1" applyFill="1" applyBorder="1" applyAlignment="1" applyProtection="1">
      <alignment horizontal="left" vertical="center" indent="1"/>
    </xf>
    <xf numFmtId="0" fontId="10" fillId="0" borderId="9" xfId="0" applyFont="1" applyFill="1" applyBorder="1" applyAlignment="1" applyProtection="1">
      <alignment vertical="center"/>
    </xf>
    <xf numFmtId="0" fontId="10" fillId="0" borderId="10" xfId="0" applyFont="1" applyFill="1" applyBorder="1" applyAlignment="1" applyProtection="1">
      <alignment horizontal="left" vertical="center" indent="1"/>
    </xf>
    <xf numFmtId="0" fontId="10" fillId="0" borderId="11" xfId="0" applyFont="1" applyFill="1" applyBorder="1" applyAlignment="1" applyProtection="1">
      <alignment vertical="center"/>
    </xf>
    <xf numFmtId="0" fontId="8" fillId="3" borderId="2" xfId="0" applyFont="1" applyFill="1" applyBorder="1" applyAlignment="1">
      <alignment horizontal="center" vertical="center"/>
    </xf>
    <xf numFmtId="0" fontId="17" fillId="3" borderId="10" xfId="0" applyFont="1" applyFill="1" applyBorder="1" applyAlignment="1">
      <alignment horizontal="left" vertical="center" indent="1"/>
    </xf>
    <xf numFmtId="0" fontId="10" fillId="2" borderId="6" xfId="0" applyFont="1" applyFill="1" applyBorder="1" applyAlignment="1" applyProtection="1">
      <alignment horizontal="center" vertical="center"/>
      <protection locked="0"/>
    </xf>
    <xf numFmtId="164" fontId="10" fillId="2" borderId="6" xfId="0" applyNumberFormat="1" applyFont="1" applyFill="1" applyBorder="1" applyAlignment="1" applyProtection="1">
      <alignment vertical="center"/>
      <protection locked="0"/>
    </xf>
    <xf numFmtId="164" fontId="14" fillId="2" borderId="6" xfId="0" applyNumberFormat="1" applyFont="1" applyFill="1" applyBorder="1" applyAlignment="1" applyProtection="1">
      <alignment horizontal="center" vertical="center"/>
      <protection locked="0"/>
    </xf>
    <xf numFmtId="164" fontId="10" fillId="2" borderId="6" xfId="0" applyNumberFormat="1" applyFont="1" applyFill="1" applyBorder="1" applyAlignment="1" applyProtection="1">
      <alignment horizontal="center" vertical="center"/>
      <protection locked="0"/>
    </xf>
    <xf numFmtId="0" fontId="12" fillId="2" borderId="6" xfId="0" applyFont="1" applyFill="1" applyBorder="1" applyAlignment="1" applyProtection="1">
      <alignment vertical="center"/>
      <protection locked="0"/>
    </xf>
    <xf numFmtId="14" fontId="10" fillId="2" borderId="6" xfId="0" applyNumberFormat="1" applyFont="1" applyFill="1" applyBorder="1" applyAlignment="1">
      <alignment horizontal="right" vertical="center"/>
    </xf>
    <xf numFmtId="14" fontId="15" fillId="2" borderId="6" xfId="0" applyNumberFormat="1" applyFont="1" applyFill="1" applyBorder="1" applyAlignment="1">
      <alignment horizontal="left" vertical="center"/>
    </xf>
    <xf numFmtId="0" fontId="12" fillId="2" borderId="6" xfId="0" applyFont="1" applyFill="1" applyBorder="1" applyAlignment="1">
      <alignment vertical="center"/>
    </xf>
    <xf numFmtId="0" fontId="8" fillId="7" borderId="10" xfId="0" applyFont="1" applyFill="1" applyBorder="1" applyAlignment="1">
      <alignment horizontal="left" wrapText="1" indent="1"/>
    </xf>
    <xf numFmtId="0" fontId="8" fillId="7" borderId="14" xfId="0" applyFont="1" applyFill="1" applyBorder="1" applyAlignment="1">
      <alignment horizontal="left" vertical="top" wrapText="1" indent="1"/>
    </xf>
    <xf numFmtId="0" fontId="8" fillId="7" borderId="10" xfId="0" applyFont="1" applyFill="1" applyBorder="1" applyAlignment="1">
      <alignment horizontal="center" wrapText="1"/>
    </xf>
    <xf numFmtId="0" fontId="8" fillId="7" borderId="14" xfId="0" applyFont="1" applyFill="1" applyBorder="1" applyAlignment="1">
      <alignment horizontal="center" vertical="top" wrapText="1"/>
    </xf>
    <xf numFmtId="0" fontId="8" fillId="7" borderId="13" xfId="0" applyNumberFormat="1" applyFont="1" applyFill="1" applyBorder="1" applyAlignment="1" applyProtection="1">
      <alignment horizontal="center"/>
    </xf>
    <xf numFmtId="3" fontId="8" fillId="7" borderId="7" xfId="0" applyNumberFormat="1" applyFont="1" applyFill="1" applyBorder="1" applyAlignment="1" applyProtection="1">
      <alignment horizontal="center" vertical="center"/>
    </xf>
    <xf numFmtId="0" fontId="8" fillId="7" borderId="10" xfId="0" applyNumberFormat="1" applyFont="1" applyFill="1" applyBorder="1" applyAlignment="1" applyProtection="1">
      <alignment horizontal="center"/>
    </xf>
    <xf numFmtId="3" fontId="8" fillId="7" borderId="14" xfId="0" applyNumberFormat="1" applyFont="1" applyFill="1" applyBorder="1" applyAlignment="1" applyProtection="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10" fillId="9" borderId="6" xfId="0" applyFont="1" applyFill="1" applyBorder="1" applyAlignment="1" applyProtection="1">
      <alignment horizontal="center" vertical="center"/>
      <protection locked="0"/>
    </xf>
    <xf numFmtId="0" fontId="10" fillId="10" borderId="6" xfId="0" applyFont="1" applyFill="1" applyBorder="1" applyAlignment="1" applyProtection="1">
      <alignment horizontal="center" vertical="center"/>
      <protection locked="0"/>
    </xf>
    <xf numFmtId="0" fontId="10" fillId="11" borderId="6" xfId="0" applyFont="1" applyFill="1" applyBorder="1" applyAlignment="1" applyProtection="1">
      <alignment horizontal="center" vertical="center"/>
      <protection locked="0"/>
    </xf>
    <xf numFmtId="0" fontId="10" fillId="12" borderId="6" xfId="0" applyFont="1" applyFill="1" applyBorder="1" applyAlignment="1" applyProtection="1">
      <alignment horizontal="center" vertical="center"/>
      <protection locked="0"/>
    </xf>
    <xf numFmtId="0" fontId="10" fillId="13" borderId="6" xfId="0" applyFont="1" applyFill="1" applyBorder="1" applyAlignment="1" applyProtection="1">
      <alignment horizontal="center" vertical="center"/>
      <protection locked="0"/>
    </xf>
    <xf numFmtId="0" fontId="10" fillId="14" borderId="6" xfId="0" applyFont="1" applyFill="1" applyBorder="1" applyAlignment="1" applyProtection="1">
      <alignment horizontal="center" vertical="center"/>
      <protection locked="0"/>
    </xf>
    <xf numFmtId="164" fontId="10" fillId="14" borderId="6" xfId="0" applyNumberFormat="1" applyFont="1" applyFill="1" applyBorder="1" applyAlignment="1" applyProtection="1">
      <alignment horizontal="center" vertical="center"/>
      <protection locked="0"/>
    </xf>
    <xf numFmtId="0" fontId="8" fillId="4" borderId="18" xfId="0" applyFont="1" applyFill="1" applyBorder="1" applyAlignment="1">
      <alignment vertical="center"/>
    </xf>
    <xf numFmtId="0" fontId="18" fillId="4" borderId="19" xfId="0" applyFont="1" applyFill="1" applyBorder="1" applyAlignment="1">
      <alignment vertical="center"/>
    </xf>
    <xf numFmtId="44" fontId="18" fillId="4" borderId="19" xfId="4" applyFont="1" applyFill="1" applyBorder="1" applyAlignment="1">
      <alignment vertical="center"/>
    </xf>
    <xf numFmtId="14" fontId="8" fillId="4" borderId="19" xfId="4" applyNumberFormat="1" applyFont="1" applyFill="1" applyBorder="1" applyAlignment="1">
      <alignment horizontal="right" vertical="center"/>
    </xf>
    <xf numFmtId="14" fontId="8" fillId="4" borderId="20" xfId="4" applyNumberFormat="1" applyFont="1" applyFill="1" applyBorder="1" applyAlignment="1">
      <alignment horizontal="right" vertical="center" indent="1"/>
    </xf>
    <xf numFmtId="0" fontId="8" fillId="7" borderId="22" xfId="0" applyNumberFormat="1" applyFont="1" applyFill="1" applyBorder="1" applyAlignment="1" applyProtection="1">
      <alignment horizontal="center"/>
    </xf>
    <xf numFmtId="3" fontId="8" fillId="7" borderId="23" xfId="0" applyNumberFormat="1" applyFont="1" applyFill="1" applyBorder="1" applyAlignment="1" applyProtection="1">
      <alignment horizontal="center" vertical="center"/>
    </xf>
    <xf numFmtId="0" fontId="8" fillId="3" borderId="12" xfId="0" applyFont="1" applyFill="1" applyBorder="1" applyAlignment="1" applyProtection="1">
      <alignment horizontal="center" wrapText="1"/>
    </xf>
    <xf numFmtId="0" fontId="8" fillId="3" borderId="3" xfId="0" applyFont="1" applyFill="1" applyBorder="1" applyAlignment="1" applyProtection="1">
      <alignment horizontal="center" vertical="top" wrapText="1"/>
    </xf>
    <xf numFmtId="0" fontId="8" fillId="4" borderId="27" xfId="0" applyFont="1" applyFill="1" applyBorder="1" applyAlignment="1" applyProtection="1">
      <alignment horizontal="center" wrapText="1"/>
    </xf>
    <xf numFmtId="0" fontId="8" fillId="4" borderId="28" xfId="0" applyFont="1" applyFill="1" applyBorder="1" applyAlignment="1" applyProtection="1">
      <alignment horizontal="center" vertical="top" wrapText="1"/>
    </xf>
    <xf numFmtId="0" fontId="19" fillId="0" borderId="0" xfId="0" applyFont="1" applyAlignment="1">
      <alignment vertical="center"/>
    </xf>
    <xf numFmtId="0" fontId="12" fillId="0" borderId="7" xfId="0" applyFont="1" applyFill="1" applyBorder="1" applyAlignment="1" applyProtection="1">
      <alignment horizontal="left" vertical="center" wrapText="1" indent="1"/>
      <protection locked="0"/>
    </xf>
    <xf numFmtId="0" fontId="12" fillId="0" borderId="7" xfId="0" applyFont="1" applyFill="1" applyBorder="1" applyAlignment="1" applyProtection="1">
      <alignment horizontal="center" vertical="center" wrapText="1"/>
      <protection locked="0"/>
    </xf>
    <xf numFmtId="44" fontId="12" fillId="0" borderId="7" xfId="4" applyFont="1" applyFill="1" applyBorder="1" applyAlignment="1" applyProtection="1">
      <alignment vertical="center" wrapText="1"/>
      <protection locked="0"/>
    </xf>
    <xf numFmtId="0" fontId="12" fillId="0" borderId="6" xfId="0" applyFont="1" applyFill="1" applyBorder="1" applyAlignment="1" applyProtection="1">
      <alignment horizontal="left" vertical="center" wrapText="1" indent="1"/>
      <protection locked="0"/>
    </xf>
    <xf numFmtId="0" fontId="12" fillId="0" borderId="6" xfId="0" applyFont="1" applyFill="1" applyBorder="1" applyAlignment="1" applyProtection="1">
      <alignment horizontal="center" vertical="center" wrapText="1"/>
      <protection locked="0"/>
    </xf>
    <xf numFmtId="44" fontId="12" fillId="0" borderId="6" xfId="4" applyFont="1" applyFill="1" applyBorder="1" applyAlignment="1" applyProtection="1">
      <alignment vertical="center" wrapText="1"/>
      <protection locked="0"/>
    </xf>
    <xf numFmtId="0" fontId="12" fillId="0" borderId="16" xfId="0" applyFont="1" applyFill="1" applyBorder="1" applyAlignment="1" applyProtection="1">
      <alignment horizontal="left" vertical="center" wrapText="1" indent="1"/>
      <protection locked="0"/>
    </xf>
    <xf numFmtId="0" fontId="12" fillId="0" borderId="16" xfId="0" applyFont="1" applyFill="1" applyBorder="1" applyAlignment="1" applyProtection="1">
      <alignment horizontal="center" vertical="center" wrapText="1"/>
      <protection locked="0"/>
    </xf>
    <xf numFmtId="44" fontId="12" fillId="0" borderId="16" xfId="4" applyFont="1" applyFill="1" applyBorder="1" applyAlignment="1" applyProtection="1">
      <alignment vertical="center" wrapText="1"/>
      <protection locked="0"/>
    </xf>
    <xf numFmtId="3" fontId="16" fillId="15" borderId="20" xfId="0" applyNumberFormat="1" applyFont="1" applyFill="1" applyBorder="1" applyAlignment="1" applyProtection="1">
      <alignment horizontal="center" vertical="center"/>
    </xf>
    <xf numFmtId="3" fontId="16" fillId="15" borderId="17" xfId="0" applyNumberFormat="1" applyFont="1" applyFill="1" applyBorder="1" applyAlignment="1" applyProtection="1">
      <alignment horizontal="center" vertical="center"/>
    </xf>
    <xf numFmtId="3" fontId="16" fillId="15" borderId="26" xfId="0" applyNumberFormat="1" applyFont="1" applyFill="1" applyBorder="1" applyAlignment="1" applyProtection="1">
      <alignment horizontal="center" vertical="center"/>
    </xf>
    <xf numFmtId="0" fontId="12" fillId="0" borderId="0" xfId="0" applyFont="1" applyAlignment="1">
      <alignment horizontal="right" vertical="center"/>
    </xf>
    <xf numFmtId="1" fontId="16" fillId="0" borderId="7" xfId="0" applyNumberFormat="1" applyFont="1" applyFill="1" applyBorder="1" applyAlignment="1" applyProtection="1">
      <alignment horizontal="center" vertical="center"/>
    </xf>
    <xf numFmtId="1" fontId="16" fillId="0" borderId="23" xfId="0" applyNumberFormat="1" applyFont="1" applyFill="1" applyBorder="1" applyAlignment="1" applyProtection="1">
      <alignment horizontal="center" vertical="center"/>
    </xf>
    <xf numFmtId="1" fontId="16" fillId="0" borderId="6" xfId="0" applyNumberFormat="1" applyFont="1" applyFill="1" applyBorder="1" applyAlignment="1" applyProtection="1">
      <alignment horizontal="center" vertical="center"/>
    </xf>
    <xf numFmtId="1" fontId="16" fillId="0" borderId="24" xfId="0" applyNumberFormat="1" applyFont="1" applyFill="1" applyBorder="1" applyAlignment="1" applyProtection="1">
      <alignment horizontal="center" vertical="center"/>
    </xf>
    <xf numFmtId="1" fontId="16" fillId="0" borderId="16" xfId="0" applyNumberFormat="1" applyFont="1" applyFill="1" applyBorder="1" applyAlignment="1" applyProtection="1">
      <alignment horizontal="center" vertical="center"/>
    </xf>
    <xf numFmtId="1" fontId="16" fillId="0" borderId="25" xfId="0" applyNumberFormat="1" applyFont="1" applyFill="1" applyBorder="1" applyAlignment="1" applyProtection="1">
      <alignment horizontal="center" vertical="center"/>
    </xf>
    <xf numFmtId="1" fontId="12" fillId="15" borderId="28" xfId="0" applyNumberFormat="1" applyFont="1" applyFill="1" applyBorder="1" applyAlignment="1" applyProtection="1">
      <alignment horizontal="center" vertical="center"/>
    </xf>
    <xf numFmtId="44" fontId="13" fillId="5" borderId="3" xfId="0" applyNumberFormat="1" applyFont="1" applyFill="1" applyBorder="1" applyAlignment="1" applyProtection="1">
      <alignment vertical="center"/>
    </xf>
    <xf numFmtId="165" fontId="12" fillId="0" borderId="2" xfId="0" applyNumberFormat="1" applyFont="1" applyFill="1" applyBorder="1" applyAlignment="1" applyProtection="1">
      <alignment horizontal="center" vertical="center"/>
      <protection locked="0"/>
    </xf>
    <xf numFmtId="0" fontId="8" fillId="3" borderId="4" xfId="0" applyFont="1" applyFill="1" applyBorder="1" applyAlignment="1">
      <alignment horizontal="center" vertical="center"/>
    </xf>
    <xf numFmtId="165" fontId="12" fillId="0" borderId="4" xfId="0" applyNumberFormat="1" applyFont="1" applyFill="1" applyBorder="1" applyAlignment="1" applyProtection="1">
      <alignment horizontal="center" vertical="center"/>
      <protection locked="0"/>
    </xf>
    <xf numFmtId="0" fontId="8" fillId="7" borderId="11" xfId="0" applyFont="1" applyFill="1" applyBorder="1" applyAlignment="1">
      <alignment horizontal="center" wrapText="1"/>
    </xf>
    <xf numFmtId="0" fontId="8" fillId="7" borderId="15" xfId="0" applyFont="1" applyFill="1" applyBorder="1" applyAlignment="1">
      <alignment horizontal="center" vertical="top"/>
    </xf>
    <xf numFmtId="165" fontId="12" fillId="0" borderId="3" xfId="4" applyNumberFormat="1" applyFont="1" applyFill="1" applyBorder="1" applyAlignment="1" applyProtection="1">
      <alignment horizontal="center" vertical="center"/>
      <protection locked="0"/>
    </xf>
    <xf numFmtId="165" fontId="12" fillId="0" borderId="2" xfId="4" applyNumberFormat="1" applyFont="1" applyFill="1" applyBorder="1" applyAlignment="1" applyProtection="1">
      <alignment horizontal="center" vertical="center"/>
      <protection locked="0"/>
    </xf>
    <xf numFmtId="165" fontId="12" fillId="0" borderId="21" xfId="4" applyNumberFormat="1" applyFont="1" applyFill="1" applyBorder="1" applyAlignment="1" applyProtection="1">
      <alignment horizontal="center" vertical="center"/>
      <protection locked="0"/>
    </xf>
    <xf numFmtId="0" fontId="8" fillId="7" borderId="31" xfId="0" applyFont="1" applyFill="1" applyBorder="1" applyAlignment="1">
      <alignment horizontal="center" wrapText="1"/>
    </xf>
    <xf numFmtId="0" fontId="8" fillId="7" borderId="5" xfId="0" applyFont="1" applyFill="1" applyBorder="1" applyAlignment="1">
      <alignment horizontal="center" vertical="top" wrapText="1"/>
    </xf>
    <xf numFmtId="165" fontId="12" fillId="0" borderId="5" xfId="4" applyNumberFormat="1" applyFont="1" applyFill="1" applyBorder="1" applyAlignment="1" applyProtection="1">
      <alignment horizontal="center" vertical="center"/>
      <protection locked="0"/>
    </xf>
    <xf numFmtId="165" fontId="12" fillId="0" borderId="4" xfId="4" applyNumberFormat="1" applyFont="1" applyFill="1" applyBorder="1" applyAlignment="1" applyProtection="1">
      <alignment horizontal="center" vertical="center"/>
      <protection locked="0"/>
    </xf>
    <xf numFmtId="165" fontId="12" fillId="0" borderId="30" xfId="4" applyNumberFormat="1" applyFont="1" applyFill="1" applyBorder="1" applyAlignment="1" applyProtection="1">
      <alignment horizontal="center" vertical="center"/>
      <protection locked="0"/>
    </xf>
    <xf numFmtId="0" fontId="8" fillId="7" borderId="10" xfId="0" applyNumberFormat="1" applyFont="1" applyFill="1" applyBorder="1" applyAlignment="1" applyProtection="1">
      <alignment horizontal="center" vertical="center"/>
    </xf>
    <xf numFmtId="0" fontId="8" fillId="7" borderId="13" xfId="0" applyNumberFormat="1" applyFont="1" applyFill="1" applyBorder="1" applyAlignment="1" applyProtection="1">
      <alignment horizontal="center" vertical="center"/>
    </xf>
    <xf numFmtId="0" fontId="8" fillId="7" borderId="22" xfId="0" applyNumberFormat="1" applyFont="1" applyFill="1" applyBorder="1" applyAlignment="1" applyProtection="1">
      <alignment horizontal="center" vertical="center"/>
    </xf>
    <xf numFmtId="0" fontId="8" fillId="3" borderId="12" xfId="0" applyFont="1" applyFill="1" applyBorder="1" applyAlignment="1" applyProtection="1">
      <alignment horizontal="center" vertical="center" wrapText="1"/>
    </xf>
    <xf numFmtId="44" fontId="16" fillId="15" borderId="20" xfId="0" applyNumberFormat="1" applyFont="1" applyFill="1" applyBorder="1" applyAlignment="1" applyProtection="1">
      <alignment horizontal="center" vertical="center"/>
    </xf>
    <xf numFmtId="44" fontId="16" fillId="15" borderId="17" xfId="0" applyNumberFormat="1" applyFont="1" applyFill="1" applyBorder="1" applyAlignment="1" applyProtection="1">
      <alignment horizontal="center" vertical="center"/>
    </xf>
    <xf numFmtId="44" fontId="16" fillId="15" borderId="26" xfId="0" applyNumberFormat="1" applyFont="1" applyFill="1" applyBorder="1" applyAlignment="1" applyProtection="1">
      <alignment horizontal="center" vertical="center"/>
    </xf>
    <xf numFmtId="44" fontId="13" fillId="6" borderId="20" xfId="0" applyNumberFormat="1" applyFont="1" applyFill="1" applyBorder="1" applyAlignment="1" applyProtection="1">
      <alignment vertical="center"/>
    </xf>
    <xf numFmtId="3" fontId="16" fillId="16" borderId="29" xfId="0" applyNumberFormat="1" applyFont="1" applyFill="1" applyBorder="1" applyAlignment="1" applyProtection="1">
      <alignment horizontal="center" vertical="center"/>
    </xf>
    <xf numFmtId="166" fontId="16" fillId="0" borderId="7" xfId="0" applyNumberFormat="1" applyFont="1" applyFill="1" applyBorder="1" applyAlignment="1" applyProtection="1">
      <alignment horizontal="center" vertical="center"/>
    </xf>
    <xf numFmtId="166" fontId="16" fillId="0" borderId="23" xfId="0" applyNumberFormat="1" applyFont="1" applyFill="1" applyBorder="1" applyAlignment="1" applyProtection="1">
      <alignment horizontal="center" vertical="center"/>
    </xf>
    <xf numFmtId="166" fontId="16" fillId="0" borderId="6" xfId="0" applyNumberFormat="1" applyFont="1" applyFill="1" applyBorder="1" applyAlignment="1" applyProtection="1">
      <alignment horizontal="center" vertical="center"/>
    </xf>
    <xf numFmtId="166" fontId="16" fillId="0" borderId="24" xfId="0" applyNumberFormat="1" applyFont="1" applyFill="1" applyBorder="1" applyAlignment="1" applyProtection="1">
      <alignment horizontal="center" vertical="center"/>
    </xf>
    <xf numFmtId="166" fontId="16" fillId="0" borderId="16" xfId="0" applyNumberFormat="1" applyFont="1" applyFill="1" applyBorder="1" applyAlignment="1" applyProtection="1">
      <alignment horizontal="center" vertical="center"/>
    </xf>
    <xf numFmtId="166" fontId="16" fillId="0" borderId="25" xfId="0" applyNumberFormat="1" applyFont="1" applyFill="1" applyBorder="1" applyAlignment="1" applyProtection="1">
      <alignment horizontal="center" vertical="center"/>
    </xf>
    <xf numFmtId="44" fontId="13" fillId="5" borderId="32" xfId="0" applyNumberFormat="1" applyFont="1" applyFill="1" applyBorder="1" applyAlignment="1" applyProtection="1">
      <alignment vertical="center"/>
    </xf>
    <xf numFmtId="44" fontId="13" fillId="5" borderId="33" xfId="0" applyNumberFormat="1" applyFont="1" applyFill="1" applyBorder="1" applyAlignment="1" applyProtection="1">
      <alignment vertical="center"/>
    </xf>
    <xf numFmtId="44" fontId="13" fillId="5" borderId="34" xfId="0" applyNumberFormat="1" applyFont="1" applyFill="1" applyBorder="1" applyAlignment="1" applyProtection="1">
      <alignment vertical="center"/>
    </xf>
    <xf numFmtId="0" fontId="8" fillId="7" borderId="11" xfId="0" applyNumberFormat="1" applyFont="1" applyFill="1" applyBorder="1" applyAlignment="1" applyProtection="1">
      <alignment horizontal="center" vertical="center"/>
    </xf>
    <xf numFmtId="166" fontId="16" fillId="0" borderId="3" xfId="0" applyNumberFormat="1" applyFont="1" applyFill="1" applyBorder="1" applyAlignment="1" applyProtection="1">
      <alignment horizontal="center" vertical="center"/>
    </xf>
    <xf numFmtId="166" fontId="16" fillId="0" borderId="2" xfId="0" applyNumberFormat="1" applyFont="1" applyFill="1" applyBorder="1" applyAlignment="1" applyProtection="1">
      <alignment horizontal="center" vertical="center"/>
    </xf>
    <xf numFmtId="166" fontId="16" fillId="0" borderId="21" xfId="0" applyNumberFormat="1" applyFont="1" applyFill="1" applyBorder="1" applyAlignment="1" applyProtection="1">
      <alignment horizontal="center" vertical="center"/>
    </xf>
    <xf numFmtId="0" fontId="8" fillId="4" borderId="35" xfId="0" applyFont="1" applyFill="1" applyBorder="1" applyAlignment="1">
      <alignment vertical="center"/>
    </xf>
    <xf numFmtId="0" fontId="18" fillId="4" borderId="36" xfId="0" applyFont="1" applyFill="1" applyBorder="1" applyAlignment="1">
      <alignment vertical="center"/>
    </xf>
    <xf numFmtId="44" fontId="18" fillId="4" borderId="36" xfId="4" applyFont="1" applyFill="1" applyBorder="1" applyAlignment="1">
      <alignment vertical="center"/>
    </xf>
    <xf numFmtId="14" fontId="8" fillId="4" borderId="36" xfId="4" applyNumberFormat="1" applyFont="1" applyFill="1" applyBorder="1" applyAlignment="1">
      <alignment horizontal="right" vertical="center"/>
    </xf>
    <xf numFmtId="14" fontId="8" fillId="4" borderId="37" xfId="4" applyNumberFormat="1" applyFont="1" applyFill="1" applyBorder="1" applyAlignment="1">
      <alignment horizontal="right" vertical="center" indent="1"/>
    </xf>
    <xf numFmtId="0" fontId="8" fillId="7" borderId="9" xfId="0" applyFont="1" applyFill="1" applyBorder="1" applyAlignment="1">
      <alignment horizontal="center" vertical="center" wrapText="1"/>
    </xf>
    <xf numFmtId="0" fontId="8" fillId="7" borderId="2" xfId="0" applyFont="1" applyFill="1" applyBorder="1" applyAlignment="1">
      <alignment horizontal="center" vertical="center" wrapText="1"/>
    </xf>
    <xf numFmtId="165" fontId="12" fillId="0" borderId="9" xfId="4" applyNumberFormat="1" applyFont="1" applyFill="1" applyBorder="1" applyAlignment="1" applyProtection="1">
      <alignment horizontal="center" vertical="center"/>
      <protection locked="0"/>
    </xf>
    <xf numFmtId="3" fontId="13" fillId="15" borderId="20" xfId="0" applyNumberFormat="1" applyFont="1" applyFill="1" applyBorder="1" applyAlignment="1" applyProtection="1">
      <alignment horizontal="center" vertical="center"/>
    </xf>
    <xf numFmtId="0" fontId="20" fillId="0" borderId="0" xfId="0" applyFont="1" applyAlignment="1">
      <alignment horizontal="center" vertical="center"/>
    </xf>
    <xf numFmtId="0" fontId="21" fillId="0" borderId="0" xfId="0" applyFont="1" applyAlignment="1">
      <alignment vertical="center"/>
    </xf>
    <xf numFmtId="0" fontId="17" fillId="7" borderId="6" xfId="0" applyFont="1" applyFill="1" applyBorder="1" applyAlignment="1">
      <alignment horizontal="right" vertical="center" indent="1"/>
    </xf>
    <xf numFmtId="0" fontId="22" fillId="0" borderId="0" xfId="0" applyFont="1" applyAlignment="1">
      <alignment vertical="center"/>
    </xf>
    <xf numFmtId="0" fontId="22" fillId="0" borderId="0" xfId="0" applyFont="1" applyAlignment="1">
      <alignment horizontal="right" vertical="center"/>
    </xf>
    <xf numFmtId="165" fontId="23" fillId="0" borderId="4" xfId="0" applyNumberFormat="1" applyFont="1" applyFill="1" applyBorder="1" applyAlignment="1">
      <alignment horizontal="center" vertical="center"/>
    </xf>
    <xf numFmtId="165" fontId="12" fillId="0" borderId="2" xfId="0" applyNumberFormat="1" applyFont="1" applyFill="1" applyBorder="1" applyAlignment="1">
      <alignment horizontal="center" vertical="center"/>
    </xf>
    <xf numFmtId="166" fontId="11" fillId="2" borderId="6" xfId="0" applyNumberFormat="1" applyFont="1" applyFill="1" applyBorder="1" applyAlignment="1">
      <alignment horizontal="left" vertical="center"/>
    </xf>
    <xf numFmtId="0" fontId="17" fillId="7" borderId="16" xfId="0" applyFont="1" applyFill="1" applyBorder="1" applyAlignment="1">
      <alignment horizontal="right" vertical="center" indent="1"/>
    </xf>
    <xf numFmtId="166" fontId="11" fillId="2" borderId="16" xfId="0" applyNumberFormat="1" applyFont="1" applyFill="1" applyBorder="1" applyAlignment="1">
      <alignment horizontal="left" vertical="center"/>
    </xf>
    <xf numFmtId="0" fontId="17" fillId="3" borderId="17" xfId="0" applyFont="1" applyFill="1" applyBorder="1" applyAlignment="1">
      <alignment horizontal="right" vertical="center" indent="1"/>
    </xf>
    <xf numFmtId="166" fontId="11" fillId="5" borderId="17" xfId="0" applyNumberFormat="1" applyFont="1" applyFill="1" applyBorder="1" applyAlignment="1">
      <alignment horizontal="left" vertical="center"/>
    </xf>
    <xf numFmtId="0" fontId="24" fillId="0" borderId="0" xfId="0" applyFont="1" applyAlignment="1">
      <alignment vertical="center"/>
    </xf>
    <xf numFmtId="0" fontId="25" fillId="8" borderId="0" xfId="5" applyFont="1" applyFill="1" applyAlignment="1">
      <alignment horizontal="center" vertical="center"/>
    </xf>
  </cellXfs>
  <cellStyles count="6">
    <cellStyle name="Currency" xfId="4" builtinId="4"/>
    <cellStyle name="Followed Hyperlink" xfId="2" builtinId="9" hidden="1"/>
    <cellStyle name="Hyperlink" xfId="1" builtinId="8" hidden="1"/>
    <cellStyle name="Hyperlink" xfId="5" builtinId="8"/>
    <cellStyle name="Normal" xfId="0" builtinId="0"/>
    <cellStyle name="Normal 2" xfId="3" xr:uid="{00000000-0005-0000-0000-000004000000}"/>
  </cellStyles>
  <dxfs count="0"/>
  <tableStyles count="0" defaultTableStyle="TableStyleMedium9" defaultPivotStyle="PivotStyleMedium7"/>
  <colors>
    <mruColors>
      <color rgb="FFE7E7E7"/>
      <color rgb="FFE2E8F1"/>
      <color rgb="FF45D0C7"/>
      <color rgb="FFE8E8E8"/>
      <color rgb="FFE7EEF2"/>
      <color rgb="FFD4DAE0"/>
      <color rgb="FFEBF2FC"/>
      <color rgb="FFE5ECF5"/>
      <color rgb="FFE6EEF7"/>
      <color rgb="FFDEE5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EG761C"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486833</xdr:colOff>
      <xdr:row>0</xdr:row>
      <xdr:rowOff>0</xdr:rowOff>
    </xdr:from>
    <xdr:to>
      <xdr:col>12</xdr:col>
      <xdr:colOff>647699</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127AFE6D-CD29-7B4D-9B1C-7EF07B4FB7B8}"/>
            </a:ext>
          </a:extLst>
        </xdr:cNvPr>
        <xdr:cNvPicPr>
          <a:picLocks noChangeAspect="1"/>
        </xdr:cNvPicPr>
      </xdr:nvPicPr>
      <xdr:blipFill>
        <a:blip xmlns:r="http://schemas.openxmlformats.org/officeDocument/2006/relationships" r:embed="rId2"/>
        <a:stretch>
          <a:fillRect/>
        </a:stretch>
      </xdr:blipFill>
      <xdr:spPr>
        <a:xfrm>
          <a:off x="10364611" y="0"/>
          <a:ext cx="3491088" cy="673100"/>
        </a:xfrm>
        <a:prstGeom prst="rect">
          <a:avLst/>
        </a:prstGeom>
      </xdr:spPr>
    </xdr:pic>
    <xdr:clientData/>
  </xdr:twoCellAnchor>
  <xdr:twoCellAnchor>
    <xdr:from>
      <xdr:col>34</xdr:col>
      <xdr:colOff>0</xdr:colOff>
      <xdr:row>8</xdr:row>
      <xdr:rowOff>0</xdr:rowOff>
    </xdr:from>
    <xdr:to>
      <xdr:col>34</xdr:col>
      <xdr:colOff>12700</xdr:colOff>
      <xdr:row>8</xdr:row>
      <xdr:rowOff>0</xdr:rowOff>
    </xdr:to>
    <xdr:sp macro="" textlink="">
      <xdr:nvSpPr>
        <xdr:cNvPr id="3" name="Line 16">
          <a:extLst>
            <a:ext uri="{FF2B5EF4-FFF2-40B4-BE49-F238E27FC236}">
              <a16:creationId xmlns:a16="http://schemas.microsoft.com/office/drawing/2014/main" id="{12E7F95A-C34D-434A-B9B1-D4DCE032B9E2}"/>
            </a:ext>
          </a:extLst>
        </xdr:cNvPr>
        <xdr:cNvSpPr>
          <a:spLocks noChangeShapeType="1"/>
        </xdr:cNvSpPr>
      </xdr:nvSpPr>
      <xdr:spPr bwMode="auto">
        <a:xfrm>
          <a:off x="24282400" y="2171700"/>
          <a:ext cx="12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0</xdr:colOff>
      <xdr:row>8</xdr:row>
      <xdr:rowOff>0</xdr:rowOff>
    </xdr:from>
    <xdr:to>
      <xdr:col>34</xdr:col>
      <xdr:colOff>12700</xdr:colOff>
      <xdr:row>8</xdr:row>
      <xdr:rowOff>0</xdr:rowOff>
    </xdr:to>
    <xdr:sp macro="" textlink="">
      <xdr:nvSpPr>
        <xdr:cNvPr id="3" name="Line 16">
          <a:extLst>
            <a:ext uri="{FF2B5EF4-FFF2-40B4-BE49-F238E27FC236}">
              <a16:creationId xmlns:a16="http://schemas.microsoft.com/office/drawing/2014/main" id="{413F3180-1A5A-5A48-BE79-C590B613E71D}"/>
            </a:ext>
          </a:extLst>
        </xdr:cNvPr>
        <xdr:cNvSpPr>
          <a:spLocks noChangeShapeType="1"/>
        </xdr:cNvSpPr>
      </xdr:nvSpPr>
      <xdr:spPr bwMode="auto">
        <a:xfrm>
          <a:off x="32092900" y="2857500"/>
          <a:ext cx="12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EG761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AO89"/>
  <sheetViews>
    <sheetView showGridLines="0" tabSelected="1" zoomScale="90" zoomScaleNormal="90" workbookViewId="0">
      <pane ySplit="1" topLeftCell="A2" activePane="bottomLeft" state="frozen"/>
      <selection pane="bottomLeft" activeCell="B64" sqref="B64:AF64"/>
    </sheetView>
  </sheetViews>
  <sheetFormatPr defaultColWidth="10.796875" defaultRowHeight="15" x14ac:dyDescent="0.3"/>
  <cols>
    <col min="1" max="1" width="3.5" style="6" customWidth="1"/>
    <col min="2" max="2" width="36.796875" style="6" customWidth="1"/>
    <col min="3" max="3" width="30.796875" style="6" customWidth="1"/>
    <col min="4" max="4" width="7.69921875" style="6" customWidth="1"/>
    <col min="5" max="5" width="11.5" style="6" customWidth="1"/>
    <col min="6" max="7" width="13.796875" style="6" customWidth="1"/>
    <col min="8" max="8" width="11.5" style="6" bestFit="1" customWidth="1"/>
    <col min="9" max="30" width="10.796875" style="6"/>
    <col min="31" max="32" width="15.796875" style="6" customWidth="1"/>
    <col min="33" max="16384" width="10.796875" style="6"/>
  </cols>
  <sheetData>
    <row r="1" spans="2:41" ht="49.95" customHeight="1" x14ac:dyDescent="0.3">
      <c r="B1" s="1" t="s">
        <v>2</v>
      </c>
      <c r="C1" s="1"/>
      <c r="E1" s="1"/>
    </row>
    <row r="2" spans="2:41" s="7" customFormat="1" ht="25.05" customHeight="1" x14ac:dyDescent="0.3">
      <c r="H2" s="139" t="s">
        <v>50</v>
      </c>
    </row>
    <row r="3" spans="2:41" s="7" customFormat="1" ht="25.05" customHeight="1" x14ac:dyDescent="0.3">
      <c r="B3" s="33" t="s">
        <v>7</v>
      </c>
      <c r="C3" s="23"/>
      <c r="D3" s="23"/>
      <c r="E3" s="23"/>
      <c r="F3" s="93" t="s">
        <v>5</v>
      </c>
      <c r="G3" s="32" t="s">
        <v>6</v>
      </c>
      <c r="H3" s="22" t="str">
        <f>TEXT($F$4,"MMM-YYYY")</f>
        <v>Jan-2022</v>
      </c>
      <c r="I3" s="22" t="str">
        <f>TEXT(EDATE($F$4,1),"MMM-yyyy")</f>
        <v>Feb-2022</v>
      </c>
      <c r="J3" s="22" t="str">
        <f>TEXT(EDATE($F$4,2),"MMM-yyyy")</f>
        <v>Mar-2022</v>
      </c>
      <c r="K3" s="22" t="str">
        <f>TEXT(EDATE($F$4,3),"MMM-yyyy")</f>
        <v>Apr-2022</v>
      </c>
      <c r="L3" s="22" t="str">
        <f>TEXT(EDATE($F$4,4),"MMM-yyyy")</f>
        <v>May-2022</v>
      </c>
      <c r="M3" s="22" t="str">
        <f>TEXT(EDATE($F$4,5),"MMM-yyyy")</f>
        <v>Jun-2022</v>
      </c>
      <c r="N3" s="22" t="str">
        <f>TEXT(EDATE($F$4,6),"MMM-yyyyy")</f>
        <v>Jul-2022</v>
      </c>
      <c r="O3" s="22" t="str">
        <f>TEXT(EDATE($F$4,7),"MMM-yyyy")</f>
        <v>Aug-2022</v>
      </c>
      <c r="P3" s="22" t="str">
        <f>TEXT(EDATE($F$4,8),"MMM-yyyy")</f>
        <v>Sep-2022</v>
      </c>
      <c r="Q3" s="22" t="str">
        <f>TEXT(EDATE($F$4,9),"MMM-yyyy")</f>
        <v>Oct-2022</v>
      </c>
      <c r="R3" s="22" t="str">
        <f>TEXT(EDATE($F$4,10),"MMM-yyyy")</f>
        <v>Nov-2022</v>
      </c>
      <c r="S3" s="22" t="str">
        <f>TEXT(EDATE($F$4,11),"MMM-yyyy")</f>
        <v>Dec-2022</v>
      </c>
      <c r="T3" s="22" t="str">
        <f>TEXT(EDATE($F$4,12),"MMM-yyyy")</f>
        <v>Jan-2023</v>
      </c>
      <c r="U3" s="22" t="str">
        <f>TEXT(EDATE($F$4,13),"MMM-yyyy")</f>
        <v>Feb-2023</v>
      </c>
      <c r="V3" s="22" t="str">
        <f>TEXT(EDATE($F$4,14),"MMM-yyyy")</f>
        <v>Mar-2023</v>
      </c>
      <c r="W3" s="22" t="str">
        <f>TEXT(EDATE($F$4,15),"MMM-yyyy")</f>
        <v>Apr-2023</v>
      </c>
      <c r="X3" s="22" t="str">
        <f>TEXT(EDATE($F$4,16),"MMM-yyyy")</f>
        <v>May-2023</v>
      </c>
      <c r="Y3" s="22" t="str">
        <f>TEXT(EDATE($F$4,17),"MMM-yyyy")</f>
        <v>Jun-2023</v>
      </c>
      <c r="Z3" s="22" t="str">
        <f>TEXT(EDATE($F$4,18),"MMM-yyyy")</f>
        <v>Jul-2023</v>
      </c>
      <c r="AA3" s="22" t="str">
        <f>TEXT(EDATE($F$4,19),"MMM-yyyy")</f>
        <v>Aug-2023</v>
      </c>
      <c r="AB3" s="22" t="str">
        <f>TEXT(EDATE($F$4,20),"MMM-yyyy")</f>
        <v>Sep-2023</v>
      </c>
      <c r="AC3" s="22" t="str">
        <f>TEXT(EDATE($F$4,21),"MMM-yyyy")</f>
        <v>Oct-2023</v>
      </c>
      <c r="AD3" s="22" t="str">
        <f>TEXT(EDATE($F$4,22),"MMM-yyyy")</f>
        <v>Nov-2023</v>
      </c>
      <c r="AE3" s="9"/>
      <c r="AF3" s="9"/>
      <c r="AG3" s="9"/>
      <c r="AH3" s="9"/>
      <c r="AI3" s="9"/>
      <c r="AJ3" s="9"/>
      <c r="AK3" s="9"/>
      <c r="AL3" s="9"/>
      <c r="AM3" s="9"/>
      <c r="AN3" s="9"/>
      <c r="AO3" s="9"/>
    </row>
    <row r="4" spans="2:41" s="10" customFormat="1" ht="25.05" customHeight="1" x14ac:dyDescent="0.3">
      <c r="B4" s="26" t="s">
        <v>8</v>
      </c>
      <c r="C4" s="27"/>
      <c r="D4" s="27"/>
      <c r="E4" s="27"/>
      <c r="F4" s="94">
        <v>44562</v>
      </c>
      <c r="G4" s="92"/>
      <c r="H4" s="56"/>
      <c r="I4" s="56"/>
      <c r="J4" s="56"/>
      <c r="K4" s="56"/>
      <c r="L4" s="34"/>
      <c r="M4" s="34"/>
      <c r="N4" s="34"/>
      <c r="O4" s="34"/>
      <c r="P4" s="34"/>
      <c r="Q4" s="34"/>
      <c r="R4" s="34"/>
      <c r="S4" s="34"/>
      <c r="T4" s="34"/>
      <c r="U4" s="34"/>
      <c r="V4" s="34"/>
      <c r="W4" s="34"/>
      <c r="X4" s="34"/>
      <c r="Y4" s="34"/>
      <c r="Z4" s="34"/>
      <c r="AA4" s="34"/>
      <c r="AB4" s="34"/>
      <c r="AC4" s="34"/>
      <c r="AD4" s="34"/>
      <c r="AE4" s="11"/>
      <c r="AF4" s="11"/>
      <c r="AG4" s="11"/>
      <c r="AH4" s="11"/>
      <c r="AI4" s="11"/>
      <c r="AJ4" s="11"/>
      <c r="AK4" s="11"/>
      <c r="AL4" s="11"/>
      <c r="AM4" s="11"/>
      <c r="AN4" s="11"/>
      <c r="AO4" s="11"/>
    </row>
    <row r="5" spans="2:41" s="12" customFormat="1" ht="25.05" customHeight="1" x14ac:dyDescent="0.3">
      <c r="B5" s="30" t="s">
        <v>9</v>
      </c>
      <c r="C5" s="31"/>
      <c r="D5" s="31"/>
      <c r="E5" s="31"/>
      <c r="F5" s="94"/>
      <c r="G5" s="92"/>
      <c r="H5" s="35"/>
      <c r="I5" s="35"/>
      <c r="J5" s="53"/>
      <c r="K5" s="53"/>
      <c r="L5" s="53"/>
      <c r="M5" s="53"/>
      <c r="N5" s="34"/>
      <c r="O5" s="34"/>
      <c r="P5" s="34"/>
      <c r="Q5" s="34"/>
      <c r="R5" s="34"/>
      <c r="S5" s="34"/>
      <c r="T5" s="34"/>
      <c r="U5" s="34"/>
      <c r="V5" s="34"/>
      <c r="W5" s="34"/>
      <c r="X5" s="34"/>
      <c r="Y5" s="34"/>
      <c r="Z5" s="34"/>
      <c r="AA5" s="34"/>
      <c r="AB5" s="34"/>
      <c r="AC5" s="34"/>
      <c r="AD5" s="34"/>
      <c r="AE5" s="11"/>
      <c r="AF5" s="11"/>
      <c r="AG5" s="11"/>
      <c r="AH5" s="11"/>
      <c r="AI5" s="11"/>
      <c r="AJ5" s="11"/>
      <c r="AK5" s="11"/>
      <c r="AL5" s="11"/>
      <c r="AM5" s="11"/>
      <c r="AN5" s="11"/>
      <c r="AO5" s="11"/>
    </row>
    <row r="6" spans="2:41" s="12" customFormat="1" ht="25.05" customHeight="1" x14ac:dyDescent="0.3">
      <c r="B6" s="28" t="s">
        <v>10</v>
      </c>
      <c r="C6" s="29"/>
      <c r="D6" s="29"/>
      <c r="E6" s="29"/>
      <c r="F6" s="94"/>
      <c r="G6" s="92"/>
      <c r="H6" s="35"/>
      <c r="I6" s="35"/>
      <c r="J6" s="34"/>
      <c r="K6" s="54"/>
      <c r="L6" s="54"/>
      <c r="M6" s="34"/>
      <c r="N6" s="34"/>
      <c r="O6" s="34"/>
      <c r="P6" s="34"/>
      <c r="Q6" s="34"/>
      <c r="R6" s="34"/>
      <c r="S6" s="34"/>
      <c r="T6" s="36"/>
      <c r="U6" s="34"/>
      <c r="V6" s="34"/>
      <c r="W6" s="34"/>
      <c r="X6" s="34"/>
      <c r="Y6" s="34"/>
      <c r="Z6" s="34"/>
      <c r="AA6" s="34"/>
      <c r="AB6" s="34"/>
      <c r="AC6" s="34"/>
      <c r="AD6" s="34"/>
      <c r="AE6" s="11"/>
      <c r="AF6" s="11"/>
      <c r="AG6" s="11"/>
      <c r="AH6" s="11"/>
      <c r="AI6" s="11"/>
      <c r="AJ6" s="11"/>
      <c r="AK6" s="11"/>
      <c r="AL6" s="11"/>
      <c r="AM6" s="11"/>
      <c r="AN6" s="11"/>
      <c r="AO6" s="11"/>
    </row>
    <row r="7" spans="2:41" s="12" customFormat="1" ht="25.05" customHeight="1" x14ac:dyDescent="0.3">
      <c r="B7" s="30" t="s">
        <v>11</v>
      </c>
      <c r="C7" s="31"/>
      <c r="D7" s="31"/>
      <c r="E7" s="31"/>
      <c r="F7" s="94"/>
      <c r="G7" s="92"/>
      <c r="H7" s="35"/>
      <c r="I7" s="35"/>
      <c r="J7" s="34"/>
      <c r="K7" s="34"/>
      <c r="L7" s="34"/>
      <c r="M7" s="34"/>
      <c r="N7" s="55"/>
      <c r="O7" s="55"/>
      <c r="P7" s="34"/>
      <c r="Q7" s="34"/>
      <c r="R7" s="34"/>
      <c r="S7" s="34"/>
      <c r="T7" s="37"/>
      <c r="U7" s="34"/>
      <c r="V7" s="34"/>
      <c r="W7" s="34"/>
      <c r="X7" s="34"/>
      <c r="Y7" s="34"/>
      <c r="Z7" s="34"/>
      <c r="AA7" s="34"/>
      <c r="AB7" s="34"/>
      <c r="AC7" s="34"/>
      <c r="AD7" s="34"/>
      <c r="AE7" s="11"/>
      <c r="AF7" s="11"/>
      <c r="AG7" s="11"/>
      <c r="AH7" s="11"/>
      <c r="AI7" s="11"/>
      <c r="AJ7" s="11"/>
      <c r="AK7" s="11"/>
      <c r="AL7" s="11"/>
      <c r="AM7" s="11"/>
      <c r="AN7" s="11"/>
      <c r="AO7" s="11"/>
    </row>
    <row r="8" spans="2:41" s="12" customFormat="1" ht="25.05" customHeight="1" x14ac:dyDescent="0.3">
      <c r="B8" s="28" t="s">
        <v>12</v>
      </c>
      <c r="C8" s="29"/>
      <c r="D8" s="29"/>
      <c r="E8" s="29"/>
      <c r="F8" s="94"/>
      <c r="G8" s="92"/>
      <c r="H8" s="35"/>
      <c r="I8" s="35"/>
      <c r="J8" s="34"/>
      <c r="K8" s="34"/>
      <c r="L8" s="34"/>
      <c r="M8" s="34"/>
      <c r="N8" s="34"/>
      <c r="O8" s="34"/>
      <c r="P8" s="57"/>
      <c r="Q8" s="57"/>
      <c r="R8" s="57"/>
      <c r="S8" s="57"/>
      <c r="T8" s="58"/>
      <c r="U8" s="57"/>
      <c r="V8" s="34"/>
      <c r="W8" s="34"/>
      <c r="X8" s="34"/>
      <c r="Y8" s="34"/>
      <c r="Z8" s="34"/>
      <c r="AA8" s="34"/>
      <c r="AB8" s="34"/>
      <c r="AC8" s="34"/>
      <c r="AD8" s="34"/>
      <c r="AE8" s="11"/>
      <c r="AF8" s="11"/>
      <c r="AG8" s="11"/>
      <c r="AH8" s="13"/>
      <c r="AI8" s="13"/>
      <c r="AJ8" s="11"/>
      <c r="AK8" s="11"/>
      <c r="AL8" s="11"/>
      <c r="AM8" s="11"/>
      <c r="AN8" s="11"/>
      <c r="AO8" s="11"/>
    </row>
    <row r="9" spans="2:41" s="12" customFormat="1" ht="25.05" customHeight="1" x14ac:dyDescent="0.3">
      <c r="B9" s="30" t="s">
        <v>13</v>
      </c>
      <c r="C9" s="31"/>
      <c r="D9" s="31"/>
      <c r="E9" s="31"/>
      <c r="F9" s="94"/>
      <c r="G9" s="92"/>
      <c r="H9" s="35"/>
      <c r="I9" s="35"/>
      <c r="J9" s="34"/>
      <c r="K9" s="34"/>
      <c r="L9" s="34"/>
      <c r="M9" s="34"/>
      <c r="N9" s="34"/>
      <c r="O9" s="34"/>
      <c r="P9" s="34"/>
      <c r="Q9" s="34"/>
      <c r="R9" s="34"/>
      <c r="S9" s="34"/>
      <c r="T9" s="37"/>
      <c r="U9" s="34"/>
      <c r="V9" s="52"/>
      <c r="W9" s="34"/>
      <c r="X9" s="34"/>
      <c r="Y9" s="34"/>
      <c r="Z9" s="34"/>
      <c r="AA9" s="34"/>
      <c r="AB9" s="34"/>
      <c r="AC9" s="34"/>
      <c r="AD9" s="34"/>
      <c r="AE9" s="11"/>
      <c r="AF9" s="11"/>
      <c r="AG9" s="11"/>
      <c r="AH9" s="14"/>
      <c r="AI9" s="14"/>
      <c r="AJ9" s="11"/>
      <c r="AK9" s="11"/>
      <c r="AL9" s="11"/>
      <c r="AM9" s="11"/>
      <c r="AN9" s="11"/>
      <c r="AO9" s="11"/>
    </row>
    <row r="10" spans="2:41" s="12" customFormat="1" ht="25.05" customHeight="1" x14ac:dyDescent="0.3">
      <c r="B10" s="28" t="s">
        <v>14</v>
      </c>
      <c r="C10" s="29"/>
      <c r="D10" s="29"/>
      <c r="E10" s="29"/>
      <c r="F10" s="94"/>
      <c r="G10" s="92"/>
      <c r="H10" s="35"/>
      <c r="I10" s="35"/>
      <c r="J10" s="34"/>
      <c r="K10" s="34"/>
      <c r="L10" s="34"/>
      <c r="M10" s="34"/>
      <c r="N10" s="34"/>
      <c r="O10" s="34"/>
      <c r="P10" s="34"/>
      <c r="Q10" s="34"/>
      <c r="R10" s="34"/>
      <c r="S10" s="34"/>
      <c r="T10" s="37"/>
      <c r="U10" s="38"/>
      <c r="V10" s="38"/>
      <c r="W10" s="34"/>
      <c r="X10" s="34"/>
      <c r="Y10" s="34"/>
      <c r="Z10" s="34"/>
      <c r="AA10" s="34"/>
      <c r="AB10" s="34"/>
      <c r="AC10" s="34"/>
      <c r="AD10" s="34"/>
      <c r="AE10" s="11"/>
      <c r="AF10" s="11"/>
      <c r="AG10" s="11"/>
      <c r="AH10" s="11"/>
      <c r="AI10" s="11"/>
      <c r="AJ10" s="11"/>
      <c r="AK10" s="11"/>
      <c r="AL10" s="11"/>
      <c r="AM10" s="11"/>
      <c r="AN10" s="11"/>
      <c r="AO10" s="11"/>
    </row>
    <row r="11" spans="2:41" s="7" customFormat="1" ht="25.05" customHeight="1" x14ac:dyDescent="0.3">
      <c r="B11" s="28" t="s">
        <v>15</v>
      </c>
      <c r="C11" s="29"/>
      <c r="D11" s="29"/>
      <c r="E11" s="29"/>
      <c r="F11" s="141"/>
      <c r="G11" s="142">
        <v>45260</v>
      </c>
      <c r="H11" s="35"/>
      <c r="I11" s="35"/>
      <c r="J11" s="34"/>
      <c r="K11" s="34"/>
      <c r="L11" s="34"/>
      <c r="M11" s="34"/>
      <c r="N11" s="34"/>
      <c r="O11" s="34"/>
      <c r="P11" s="34"/>
      <c r="Q11" s="34"/>
      <c r="R11" s="39"/>
      <c r="S11" s="39"/>
      <c r="T11" s="40"/>
      <c r="U11" s="41"/>
      <c r="V11" s="41"/>
      <c r="W11" s="40"/>
      <c r="X11" s="39"/>
      <c r="Y11" s="39"/>
      <c r="Z11" s="39"/>
      <c r="AA11" s="39"/>
      <c r="AB11" s="39"/>
      <c r="AC11" s="39"/>
      <c r="AD11" s="39"/>
      <c r="AE11" s="9"/>
      <c r="AF11" s="9"/>
      <c r="AG11" s="9"/>
      <c r="AH11" s="9"/>
      <c r="AI11" s="9"/>
      <c r="AJ11" s="9"/>
      <c r="AK11" s="9"/>
      <c r="AL11" s="9"/>
      <c r="AM11" s="9"/>
      <c r="AN11" s="9"/>
      <c r="AO11" s="9"/>
    </row>
    <row r="12" spans="2:41" s="7" customFormat="1" ht="25.05" customHeight="1" x14ac:dyDescent="0.3">
      <c r="H12" s="139" t="s">
        <v>48</v>
      </c>
      <c r="AF12" s="140" t="s">
        <v>52</v>
      </c>
    </row>
    <row r="13" spans="2:41" s="8" customFormat="1" ht="25.05" customHeight="1" x14ac:dyDescent="0.3">
      <c r="B13" s="33" t="s">
        <v>16</v>
      </c>
      <c r="C13" s="23"/>
      <c r="D13" s="23"/>
      <c r="E13" s="23"/>
      <c r="F13" s="23"/>
      <c r="G13" s="23"/>
      <c r="H13" s="23"/>
      <c r="I13" s="23"/>
      <c r="J13" s="23"/>
      <c r="K13" s="23"/>
      <c r="L13" s="23"/>
      <c r="M13" s="23"/>
      <c r="N13" s="23"/>
      <c r="O13" s="23"/>
      <c r="P13" s="23"/>
      <c r="Q13" s="23"/>
      <c r="R13" s="23"/>
      <c r="S13" s="50"/>
      <c r="T13" s="50"/>
      <c r="U13" s="50"/>
      <c r="V13" s="50"/>
      <c r="W13" s="50"/>
      <c r="X13" s="50"/>
      <c r="Y13" s="50"/>
      <c r="Z13" s="50"/>
      <c r="AA13" s="50"/>
      <c r="AB13" s="50"/>
      <c r="AC13" s="50"/>
      <c r="AD13" s="50"/>
      <c r="AE13" s="50"/>
      <c r="AF13" s="51"/>
      <c r="AG13" s="15"/>
      <c r="AH13" s="15"/>
      <c r="AI13" s="15"/>
      <c r="AJ13" s="15"/>
      <c r="AK13" s="15"/>
      <c r="AL13" s="15"/>
      <c r="AM13" s="15"/>
      <c r="AN13" s="15"/>
      <c r="AO13" s="15"/>
    </row>
    <row r="14" spans="2:41" s="4" customFormat="1" ht="19.05" customHeight="1" x14ac:dyDescent="0.2">
      <c r="B14" s="42"/>
      <c r="C14" s="42"/>
      <c r="D14" s="44"/>
      <c r="E14" s="44"/>
      <c r="F14" s="100" t="s">
        <v>17</v>
      </c>
      <c r="G14" s="95" t="s">
        <v>19</v>
      </c>
      <c r="H14" s="48" t="str">
        <f>TEXT($F$4,"MMM-YYYY")</f>
        <v>Jan-2022</v>
      </c>
      <c r="I14" s="48" t="str">
        <f>TEXT(EDATE($F$4,1),"MMM-yyyy")</f>
        <v>Feb-2022</v>
      </c>
      <c r="J14" s="46" t="str">
        <f>TEXT(EDATE($F$4,2),"MMM-yyyy")</f>
        <v>Mar-2022</v>
      </c>
      <c r="K14" s="46" t="str">
        <f>TEXT(EDATE($F$4,3),"MMM-yyyy")</f>
        <v>Apr-2022</v>
      </c>
      <c r="L14" s="46" t="str">
        <f>TEXT(EDATE($F$4,4),"MMM-yyyy")</f>
        <v>May-2022</v>
      </c>
      <c r="M14" s="46" t="str">
        <f>TEXT(EDATE($F$4,5),"MMM-yyyy")</f>
        <v>Jun-2022</v>
      </c>
      <c r="N14" s="46" t="str">
        <f>TEXT(EDATE($F$4,6),"MMM-yyyyy")</f>
        <v>Jul-2022</v>
      </c>
      <c r="O14" s="46" t="str">
        <f>TEXT(EDATE($F$4,7),"MMM-yyyy")</f>
        <v>Aug-2022</v>
      </c>
      <c r="P14" s="46" t="str">
        <f>TEXT(EDATE($F$4,8),"MMM-yyyy")</f>
        <v>Sep-2022</v>
      </c>
      <c r="Q14" s="46" t="str">
        <f>TEXT(EDATE($F$4,9),"MMM-yyyy")</f>
        <v>Oct-2022</v>
      </c>
      <c r="R14" s="46" t="str">
        <f>TEXT(EDATE($F$4,10),"MMM-yyyy")</f>
        <v>Nov-2022</v>
      </c>
      <c r="S14" s="46" t="str">
        <f>TEXT(EDATE($F$4,11),"MMM-yyyy")</f>
        <v>Dec-2022</v>
      </c>
      <c r="T14" s="46" t="str">
        <f>TEXT(EDATE($F$4,12),"MMM-yyyy")</f>
        <v>Jan-2023</v>
      </c>
      <c r="U14" s="46" t="str">
        <f>TEXT(EDATE($F$4,13),"MMM-yyyy")</f>
        <v>Feb-2023</v>
      </c>
      <c r="V14" s="46" t="str">
        <f>TEXT(EDATE($F$4,14),"MMM-yyyy")</f>
        <v>Mar-2023</v>
      </c>
      <c r="W14" s="46" t="str">
        <f>TEXT(EDATE($F$4,15),"MMM-yyyy")</f>
        <v>Apr-2023</v>
      </c>
      <c r="X14" s="46" t="str">
        <f>TEXT(EDATE($F$4,16),"MMM-yyyy")</f>
        <v>May-2023</v>
      </c>
      <c r="Y14" s="46" t="str">
        <f>TEXT(EDATE($F$4,17),"MMM-yyyy")</f>
        <v>Jun-2023</v>
      </c>
      <c r="Z14" s="46" t="str">
        <f>TEXT(EDATE($F$4,18),"MMM-yyyy")</f>
        <v>Jul-2023</v>
      </c>
      <c r="AA14" s="46" t="str">
        <f>TEXT(EDATE($F$4,19),"MMM-yyyy")</f>
        <v>Aug-2023</v>
      </c>
      <c r="AB14" s="46" t="str">
        <f>TEXT(EDATE($F$4,20),"MMM-yyyy")</f>
        <v>Sep-2023</v>
      </c>
      <c r="AC14" s="46" t="str">
        <f>TEXT(EDATE($F$4,21),"MMM-yyyy")</f>
        <v>Oct-2023</v>
      </c>
      <c r="AD14" s="64" t="str">
        <f>TEXT(EDATE($F$4,22),"MMM-yyyy")</f>
        <v>Nov-2023</v>
      </c>
      <c r="AE14" s="68" t="s">
        <v>25</v>
      </c>
      <c r="AF14" s="66" t="s">
        <v>23</v>
      </c>
      <c r="AG14" s="5"/>
      <c r="AH14" s="5"/>
      <c r="AI14" s="5"/>
      <c r="AJ14" s="5"/>
      <c r="AK14" s="5"/>
      <c r="AL14" s="5"/>
      <c r="AM14" s="5"/>
      <c r="AN14" s="5"/>
      <c r="AO14" s="5"/>
    </row>
    <row r="15" spans="2:41" s="8" customFormat="1" ht="25.05" customHeight="1" x14ac:dyDescent="0.3">
      <c r="B15" s="43" t="s">
        <v>21</v>
      </c>
      <c r="C15" s="43" t="s">
        <v>22</v>
      </c>
      <c r="D15" s="45" t="s">
        <v>3</v>
      </c>
      <c r="E15" s="45" t="s">
        <v>49</v>
      </c>
      <c r="F15" s="101" t="s">
        <v>18</v>
      </c>
      <c r="G15" s="96" t="s">
        <v>20</v>
      </c>
      <c r="H15" s="49">
        <f>NETWORKDAYS($F$4,EOMONTH($F$4,0),)</f>
        <v>21</v>
      </c>
      <c r="I15" s="49">
        <f>NETWORKDAYS(EDATE($F$4,1),EOMONTH(EDATE($F$4,1),0),)</f>
        <v>20</v>
      </c>
      <c r="J15" s="47">
        <f>NETWORKDAYS(EDATE($F$4,2),EOMONTH(EDATE($F$4,2),0),)</f>
        <v>23</v>
      </c>
      <c r="K15" s="47">
        <f>NETWORKDAYS(EDATE($F$4,3),EOMONTH(EDATE($F$4,3),0),)</f>
        <v>21</v>
      </c>
      <c r="L15" s="47">
        <f>NETWORKDAYS(EDATE($F$4,4),EOMONTH(EDATE($F$4,4),0),)</f>
        <v>22</v>
      </c>
      <c r="M15" s="47">
        <f>NETWORKDAYS(EDATE($F$4,5),EOMONTH(EDATE($F$4,5),0),)</f>
        <v>22</v>
      </c>
      <c r="N15" s="47">
        <f>NETWORKDAYS(EDATE($F$4,6),EOMONTH(EDATE($F$4,6),0),)</f>
        <v>21</v>
      </c>
      <c r="O15" s="47">
        <f>NETWORKDAYS(EDATE($F$4,7),EOMONTH(EDATE($F$4,7),0),)</f>
        <v>23</v>
      </c>
      <c r="P15" s="47">
        <f>NETWORKDAYS(EDATE($F$4,8),EOMONTH(EDATE($F$4,8),0),)</f>
        <v>22</v>
      </c>
      <c r="Q15" s="47">
        <f>NETWORKDAYS(EDATE($F$4,9),EOMONTH(EDATE($F$4,9),0),)</f>
        <v>21</v>
      </c>
      <c r="R15" s="47">
        <f>NETWORKDAYS(EDATE($F$4,10),EOMONTH(EDATE($F$4,10),0),)</f>
        <v>22</v>
      </c>
      <c r="S15" s="47">
        <f>NETWORKDAYS(EDATE($F$4,11),EOMONTH(EDATE($F$4,11),0),)</f>
        <v>22</v>
      </c>
      <c r="T15" s="47">
        <f>NETWORKDAYS(EDATE($F$4,12),EOMONTH(EDATE($F$4,12),0),)</f>
        <v>22</v>
      </c>
      <c r="U15" s="47">
        <f>NETWORKDAYS(EDATE($F$4,13),EOMONTH(EDATE($F$4,13),0),)</f>
        <v>20</v>
      </c>
      <c r="V15" s="47">
        <f>NETWORKDAYS(EDATE($F$4,14),EOMONTH(EDATE($F$4,14),0),)</f>
        <v>23</v>
      </c>
      <c r="W15" s="47">
        <f>NETWORKDAYS(EDATE($F$4,15),EOMONTH(EDATE($F$4,15),0),)</f>
        <v>20</v>
      </c>
      <c r="X15" s="47">
        <f>NETWORKDAYS(EDATE($F$4,16),EOMONTH(EDATE($F$4,16),0),)</f>
        <v>23</v>
      </c>
      <c r="Y15" s="47">
        <f>NETWORKDAYS(EDATE($F$4,17),EOMONTH(EDATE($F$4,17),0),)</f>
        <v>22</v>
      </c>
      <c r="Z15" s="47">
        <f>NETWORKDAYS(EDATE($F$4,18),EOMONTH(EDATE($F$4,18),0),)</f>
        <v>21</v>
      </c>
      <c r="AA15" s="47">
        <f>NETWORKDAYS(EDATE($F$4,19),EOMONTH(EDATE($F$4,19),0),)</f>
        <v>23</v>
      </c>
      <c r="AB15" s="47">
        <f>NETWORKDAYS(EDATE($F$4,20),EOMONTH(EDATE($F$4,20),0),)</f>
        <v>21</v>
      </c>
      <c r="AC15" s="47">
        <f>NETWORKDAYS(EDATE($F$4,21),EOMONTH(EDATE($F$4,21),0),)</f>
        <v>22</v>
      </c>
      <c r="AD15" s="65">
        <f>NETWORKDAYS(EDATE($F$4,22),EOMONTH(EDATE($F$4,22),0),)</f>
        <v>22</v>
      </c>
      <c r="AE15" s="69" t="s">
        <v>32</v>
      </c>
      <c r="AF15" s="67" t="s">
        <v>24</v>
      </c>
      <c r="AG15" s="16"/>
      <c r="AH15" s="16"/>
      <c r="AI15" s="16"/>
      <c r="AJ15" s="16"/>
      <c r="AK15" s="16"/>
      <c r="AL15" s="16"/>
      <c r="AM15" s="16"/>
      <c r="AN15" s="16"/>
      <c r="AO15" s="16"/>
    </row>
    <row r="16" spans="2:41" s="12" customFormat="1" ht="25.05" customHeight="1" x14ac:dyDescent="0.3">
      <c r="B16" s="71" t="s">
        <v>26</v>
      </c>
      <c r="C16" s="71" t="s">
        <v>27</v>
      </c>
      <c r="D16" s="72">
        <v>5</v>
      </c>
      <c r="E16" s="73">
        <v>45</v>
      </c>
      <c r="F16" s="102">
        <v>44562</v>
      </c>
      <c r="G16" s="97">
        <v>44681</v>
      </c>
      <c r="H16" s="84">
        <v>21</v>
      </c>
      <c r="I16" s="84">
        <v>20</v>
      </c>
      <c r="J16" s="84">
        <v>23</v>
      </c>
      <c r="K16" s="84">
        <v>21</v>
      </c>
      <c r="L16" s="84"/>
      <c r="M16" s="84"/>
      <c r="N16" s="84"/>
      <c r="O16" s="84"/>
      <c r="P16" s="84"/>
      <c r="Q16" s="84"/>
      <c r="R16" s="84"/>
      <c r="S16" s="84"/>
      <c r="T16" s="84"/>
      <c r="U16" s="84"/>
      <c r="V16" s="84"/>
      <c r="W16" s="84"/>
      <c r="X16" s="84"/>
      <c r="Y16" s="84"/>
      <c r="Z16" s="84"/>
      <c r="AA16" s="84"/>
      <c r="AB16" s="84"/>
      <c r="AC16" s="84"/>
      <c r="AD16" s="85"/>
      <c r="AE16" s="90">
        <f>SUM(H16:AD16)*8</f>
        <v>680</v>
      </c>
      <c r="AF16" s="91">
        <f>AE16*E16*D16</f>
        <v>153000</v>
      </c>
      <c r="AG16" s="17"/>
      <c r="AH16" s="17"/>
      <c r="AI16" s="17"/>
      <c r="AJ16" s="17"/>
      <c r="AK16" s="17"/>
      <c r="AL16" s="17"/>
      <c r="AM16" s="17"/>
      <c r="AN16" s="17"/>
      <c r="AO16" s="17"/>
    </row>
    <row r="17" spans="2:41" s="12" customFormat="1" ht="25.05" customHeight="1" x14ac:dyDescent="0.3">
      <c r="B17" s="74" t="s">
        <v>26</v>
      </c>
      <c r="C17" s="74" t="s">
        <v>28</v>
      </c>
      <c r="D17" s="75">
        <v>3</v>
      </c>
      <c r="E17" s="76">
        <v>30</v>
      </c>
      <c r="F17" s="103">
        <v>44682</v>
      </c>
      <c r="G17" s="98">
        <v>44849</v>
      </c>
      <c r="H17" s="86"/>
      <c r="I17" s="86"/>
      <c r="J17" s="86"/>
      <c r="K17" s="86"/>
      <c r="L17" s="86">
        <v>22</v>
      </c>
      <c r="M17" s="86">
        <v>22</v>
      </c>
      <c r="N17" s="86">
        <v>21</v>
      </c>
      <c r="O17" s="86">
        <v>23</v>
      </c>
      <c r="P17" s="86">
        <v>22</v>
      </c>
      <c r="Q17" s="86">
        <v>10</v>
      </c>
      <c r="R17" s="86"/>
      <c r="S17" s="86"/>
      <c r="T17" s="86"/>
      <c r="U17" s="86"/>
      <c r="V17" s="86"/>
      <c r="W17" s="86"/>
      <c r="X17" s="86"/>
      <c r="Y17" s="86"/>
      <c r="Z17" s="86"/>
      <c r="AA17" s="86"/>
      <c r="AB17" s="86"/>
      <c r="AC17" s="86"/>
      <c r="AD17" s="87"/>
      <c r="AE17" s="90">
        <f t="shared" ref="AE17:AE29" si="0">SUM(H17:AD17)*8</f>
        <v>960</v>
      </c>
      <c r="AF17" s="91">
        <f t="shared" ref="AF17:AF29" si="1">AE17*E17*D17</f>
        <v>86400</v>
      </c>
      <c r="AG17" s="18"/>
      <c r="AH17" s="17"/>
      <c r="AI17" s="17"/>
      <c r="AJ17" s="17"/>
      <c r="AK17" s="17"/>
      <c r="AL17" s="17"/>
      <c r="AM17" s="17"/>
      <c r="AN17" s="17"/>
      <c r="AO17" s="17"/>
    </row>
    <row r="18" spans="2:41" s="12" customFormat="1" ht="25.05" customHeight="1" x14ac:dyDescent="0.3">
      <c r="B18" s="74" t="s">
        <v>29</v>
      </c>
      <c r="C18" s="74" t="s">
        <v>27</v>
      </c>
      <c r="D18" s="75"/>
      <c r="E18" s="76"/>
      <c r="F18" s="103"/>
      <c r="G18" s="98"/>
      <c r="H18" s="86"/>
      <c r="I18" s="86"/>
      <c r="J18" s="86"/>
      <c r="K18" s="86"/>
      <c r="L18" s="86"/>
      <c r="M18" s="86"/>
      <c r="N18" s="86"/>
      <c r="O18" s="86"/>
      <c r="P18" s="86"/>
      <c r="Q18" s="86"/>
      <c r="R18" s="86"/>
      <c r="S18" s="86"/>
      <c r="T18" s="86"/>
      <c r="U18" s="86"/>
      <c r="V18" s="86"/>
      <c r="W18" s="86"/>
      <c r="X18" s="86"/>
      <c r="Y18" s="86"/>
      <c r="Z18" s="86"/>
      <c r="AA18" s="86"/>
      <c r="AB18" s="86"/>
      <c r="AC18" s="86"/>
      <c r="AD18" s="87"/>
      <c r="AE18" s="90">
        <f t="shared" si="0"/>
        <v>0</v>
      </c>
      <c r="AF18" s="91">
        <f t="shared" si="1"/>
        <v>0</v>
      </c>
      <c r="AG18" s="17"/>
      <c r="AH18" s="17"/>
      <c r="AI18" s="17"/>
      <c r="AJ18" s="17"/>
      <c r="AK18" s="17"/>
      <c r="AL18" s="17"/>
      <c r="AM18" s="17"/>
      <c r="AN18" s="17"/>
      <c r="AO18" s="17"/>
    </row>
    <row r="19" spans="2:41" s="12" customFormat="1" ht="25.05" customHeight="1" x14ac:dyDescent="0.3">
      <c r="B19" s="74" t="s">
        <v>29</v>
      </c>
      <c r="C19" s="74" t="s">
        <v>28</v>
      </c>
      <c r="D19" s="75"/>
      <c r="E19" s="76"/>
      <c r="F19" s="103"/>
      <c r="G19" s="98"/>
      <c r="H19" s="86"/>
      <c r="I19" s="86"/>
      <c r="J19" s="86"/>
      <c r="K19" s="86"/>
      <c r="L19" s="86"/>
      <c r="M19" s="86"/>
      <c r="N19" s="86"/>
      <c r="O19" s="86"/>
      <c r="P19" s="86"/>
      <c r="Q19" s="86"/>
      <c r="R19" s="86"/>
      <c r="S19" s="86"/>
      <c r="T19" s="86"/>
      <c r="U19" s="86"/>
      <c r="V19" s="86"/>
      <c r="W19" s="86"/>
      <c r="X19" s="86"/>
      <c r="Y19" s="86"/>
      <c r="Z19" s="86"/>
      <c r="AA19" s="86"/>
      <c r="AB19" s="86"/>
      <c r="AC19" s="86"/>
      <c r="AD19" s="87"/>
      <c r="AE19" s="90">
        <f t="shared" si="0"/>
        <v>0</v>
      </c>
      <c r="AF19" s="91">
        <f t="shared" si="1"/>
        <v>0</v>
      </c>
      <c r="AG19" s="17"/>
      <c r="AH19" s="17"/>
      <c r="AI19" s="17"/>
      <c r="AJ19" s="17"/>
      <c r="AK19" s="17"/>
      <c r="AL19" s="17"/>
      <c r="AM19" s="17"/>
      <c r="AN19" s="17"/>
      <c r="AO19" s="17"/>
    </row>
    <row r="20" spans="2:41" s="12" customFormat="1" ht="25.05" customHeight="1" x14ac:dyDescent="0.3">
      <c r="B20" s="74" t="s">
        <v>29</v>
      </c>
      <c r="C20" s="74" t="s">
        <v>31</v>
      </c>
      <c r="D20" s="75"/>
      <c r="E20" s="76"/>
      <c r="F20" s="103"/>
      <c r="G20" s="98"/>
      <c r="H20" s="86"/>
      <c r="I20" s="86"/>
      <c r="J20" s="86"/>
      <c r="K20" s="86"/>
      <c r="L20" s="86"/>
      <c r="M20" s="86"/>
      <c r="N20" s="86"/>
      <c r="O20" s="86"/>
      <c r="P20" s="86"/>
      <c r="Q20" s="86"/>
      <c r="R20" s="86"/>
      <c r="S20" s="86"/>
      <c r="T20" s="86"/>
      <c r="U20" s="86"/>
      <c r="V20" s="86"/>
      <c r="W20" s="86"/>
      <c r="X20" s="86"/>
      <c r="Y20" s="86"/>
      <c r="Z20" s="86"/>
      <c r="AA20" s="86"/>
      <c r="AB20" s="86"/>
      <c r="AC20" s="86"/>
      <c r="AD20" s="87"/>
      <c r="AE20" s="90">
        <f t="shared" si="0"/>
        <v>0</v>
      </c>
      <c r="AF20" s="91">
        <f t="shared" si="1"/>
        <v>0</v>
      </c>
      <c r="AG20" s="17"/>
      <c r="AH20" s="17"/>
      <c r="AI20" s="17"/>
      <c r="AJ20" s="17"/>
      <c r="AK20" s="17"/>
      <c r="AL20" s="17"/>
      <c r="AM20" s="17"/>
      <c r="AN20" s="17"/>
      <c r="AO20" s="17"/>
    </row>
    <row r="21" spans="2:41" s="12" customFormat="1" ht="25.05" customHeight="1" x14ac:dyDescent="0.3">
      <c r="B21" s="74" t="s">
        <v>30</v>
      </c>
      <c r="C21" s="74" t="s">
        <v>27</v>
      </c>
      <c r="D21" s="75">
        <v>4</v>
      </c>
      <c r="E21" s="76">
        <v>25</v>
      </c>
      <c r="F21" s="103">
        <v>44682</v>
      </c>
      <c r="G21" s="98">
        <v>44712</v>
      </c>
      <c r="H21" s="86"/>
      <c r="I21" s="86"/>
      <c r="J21" s="86"/>
      <c r="K21" s="86"/>
      <c r="L21" s="86">
        <v>22</v>
      </c>
      <c r="M21" s="86"/>
      <c r="N21" s="86"/>
      <c r="O21" s="86"/>
      <c r="P21" s="86"/>
      <c r="Q21" s="86"/>
      <c r="R21" s="86"/>
      <c r="S21" s="86"/>
      <c r="T21" s="86"/>
      <c r="U21" s="86"/>
      <c r="V21" s="86"/>
      <c r="W21" s="86"/>
      <c r="X21" s="86"/>
      <c r="Y21" s="86"/>
      <c r="Z21" s="86"/>
      <c r="AA21" s="86"/>
      <c r="AB21" s="86"/>
      <c r="AC21" s="86"/>
      <c r="AD21" s="87"/>
      <c r="AE21" s="90">
        <f t="shared" si="0"/>
        <v>176</v>
      </c>
      <c r="AF21" s="91">
        <f t="shared" si="1"/>
        <v>17600</v>
      </c>
      <c r="AG21" s="17"/>
      <c r="AH21" s="17"/>
      <c r="AI21" s="17"/>
      <c r="AJ21" s="17"/>
      <c r="AK21" s="17"/>
      <c r="AL21" s="17"/>
      <c r="AM21" s="17"/>
      <c r="AN21" s="17"/>
      <c r="AO21" s="17"/>
    </row>
    <row r="22" spans="2:41" s="12" customFormat="1" ht="25.05" customHeight="1" x14ac:dyDescent="0.3">
      <c r="B22" s="74"/>
      <c r="C22" s="74"/>
      <c r="D22" s="75"/>
      <c r="E22" s="76"/>
      <c r="F22" s="103"/>
      <c r="G22" s="98"/>
      <c r="H22" s="86"/>
      <c r="I22" s="86"/>
      <c r="J22" s="86"/>
      <c r="K22" s="86"/>
      <c r="L22" s="86"/>
      <c r="M22" s="86"/>
      <c r="N22" s="86"/>
      <c r="O22" s="86"/>
      <c r="P22" s="86"/>
      <c r="Q22" s="86"/>
      <c r="R22" s="86"/>
      <c r="S22" s="86"/>
      <c r="T22" s="86"/>
      <c r="U22" s="86"/>
      <c r="V22" s="86"/>
      <c r="W22" s="86"/>
      <c r="X22" s="86"/>
      <c r="Y22" s="86"/>
      <c r="Z22" s="86"/>
      <c r="AA22" s="86"/>
      <c r="AB22" s="86"/>
      <c r="AC22" s="86"/>
      <c r="AD22" s="87"/>
      <c r="AE22" s="90">
        <f t="shared" si="0"/>
        <v>0</v>
      </c>
      <c r="AF22" s="91">
        <f t="shared" si="1"/>
        <v>0</v>
      </c>
      <c r="AG22" s="17"/>
      <c r="AH22" s="17"/>
      <c r="AI22" s="17"/>
      <c r="AJ22" s="17"/>
      <c r="AK22" s="17"/>
      <c r="AL22" s="17"/>
      <c r="AM22" s="17"/>
      <c r="AN22" s="17"/>
      <c r="AO22" s="17"/>
    </row>
    <row r="23" spans="2:41" s="12" customFormat="1" ht="25.05" customHeight="1" x14ac:dyDescent="0.3">
      <c r="B23" s="74"/>
      <c r="C23" s="74"/>
      <c r="D23" s="75"/>
      <c r="E23" s="76"/>
      <c r="F23" s="103"/>
      <c r="G23" s="98"/>
      <c r="H23" s="86"/>
      <c r="I23" s="86"/>
      <c r="J23" s="86"/>
      <c r="K23" s="86"/>
      <c r="L23" s="86"/>
      <c r="M23" s="86"/>
      <c r="N23" s="86"/>
      <c r="O23" s="86"/>
      <c r="P23" s="86"/>
      <c r="Q23" s="86"/>
      <c r="R23" s="86"/>
      <c r="S23" s="86"/>
      <c r="T23" s="86"/>
      <c r="U23" s="86"/>
      <c r="V23" s="86"/>
      <c r="W23" s="86"/>
      <c r="X23" s="86"/>
      <c r="Y23" s="86"/>
      <c r="Z23" s="86"/>
      <c r="AA23" s="86"/>
      <c r="AB23" s="86"/>
      <c r="AC23" s="86"/>
      <c r="AD23" s="87"/>
      <c r="AE23" s="90">
        <f t="shared" si="0"/>
        <v>0</v>
      </c>
      <c r="AF23" s="91">
        <f t="shared" si="1"/>
        <v>0</v>
      </c>
      <c r="AG23" s="17"/>
      <c r="AH23" s="17"/>
      <c r="AI23" s="17"/>
      <c r="AJ23" s="17"/>
      <c r="AK23" s="17"/>
      <c r="AL23" s="17"/>
      <c r="AM23" s="17"/>
      <c r="AN23" s="17"/>
      <c r="AO23" s="17"/>
    </row>
    <row r="24" spans="2:41" s="12" customFormat="1" ht="25.05" customHeight="1" x14ac:dyDescent="0.3">
      <c r="B24" s="74"/>
      <c r="C24" s="74"/>
      <c r="D24" s="75"/>
      <c r="E24" s="76"/>
      <c r="F24" s="103"/>
      <c r="G24" s="98"/>
      <c r="H24" s="86"/>
      <c r="I24" s="86"/>
      <c r="J24" s="86"/>
      <c r="K24" s="86"/>
      <c r="L24" s="86"/>
      <c r="M24" s="86"/>
      <c r="N24" s="86"/>
      <c r="O24" s="86"/>
      <c r="P24" s="86"/>
      <c r="Q24" s="86"/>
      <c r="R24" s="86"/>
      <c r="S24" s="86"/>
      <c r="T24" s="86"/>
      <c r="U24" s="86"/>
      <c r="V24" s="86"/>
      <c r="W24" s="86"/>
      <c r="X24" s="86"/>
      <c r="Y24" s="86"/>
      <c r="Z24" s="86"/>
      <c r="AA24" s="86"/>
      <c r="AB24" s="86"/>
      <c r="AC24" s="86"/>
      <c r="AD24" s="87"/>
      <c r="AE24" s="90">
        <f t="shared" si="0"/>
        <v>0</v>
      </c>
      <c r="AF24" s="91">
        <f t="shared" si="1"/>
        <v>0</v>
      </c>
      <c r="AG24" s="17"/>
      <c r="AH24" s="17"/>
      <c r="AI24" s="17"/>
      <c r="AJ24" s="17"/>
      <c r="AK24" s="17"/>
      <c r="AL24" s="17"/>
      <c r="AM24" s="17"/>
      <c r="AN24" s="17"/>
      <c r="AO24" s="17"/>
    </row>
    <row r="25" spans="2:41" s="12" customFormat="1" ht="25.05" customHeight="1" x14ac:dyDescent="0.3">
      <c r="B25" s="74"/>
      <c r="C25" s="74"/>
      <c r="D25" s="75"/>
      <c r="E25" s="76"/>
      <c r="F25" s="103"/>
      <c r="G25" s="98"/>
      <c r="H25" s="86"/>
      <c r="I25" s="86"/>
      <c r="J25" s="86"/>
      <c r="K25" s="86"/>
      <c r="L25" s="86"/>
      <c r="M25" s="86"/>
      <c r="N25" s="86"/>
      <c r="O25" s="86"/>
      <c r="P25" s="86"/>
      <c r="Q25" s="86"/>
      <c r="R25" s="86"/>
      <c r="S25" s="86"/>
      <c r="T25" s="86"/>
      <c r="U25" s="86"/>
      <c r="V25" s="86"/>
      <c r="W25" s="86"/>
      <c r="X25" s="86"/>
      <c r="Y25" s="86"/>
      <c r="Z25" s="86"/>
      <c r="AA25" s="86"/>
      <c r="AB25" s="86"/>
      <c r="AC25" s="86"/>
      <c r="AD25" s="87"/>
      <c r="AE25" s="90">
        <f t="shared" si="0"/>
        <v>0</v>
      </c>
      <c r="AF25" s="91">
        <f t="shared" si="1"/>
        <v>0</v>
      </c>
      <c r="AG25" s="17"/>
      <c r="AH25" s="17"/>
      <c r="AI25" s="17"/>
      <c r="AJ25" s="17"/>
      <c r="AK25" s="17"/>
      <c r="AL25" s="17"/>
      <c r="AM25" s="17"/>
      <c r="AN25" s="17"/>
      <c r="AO25" s="17"/>
    </row>
    <row r="26" spans="2:41" s="12" customFormat="1" ht="25.05" customHeight="1" x14ac:dyDescent="0.3">
      <c r="B26" s="74"/>
      <c r="C26" s="74"/>
      <c r="D26" s="75"/>
      <c r="E26" s="76"/>
      <c r="F26" s="103"/>
      <c r="G26" s="98"/>
      <c r="H26" s="86"/>
      <c r="I26" s="86"/>
      <c r="J26" s="86"/>
      <c r="K26" s="86"/>
      <c r="L26" s="86"/>
      <c r="M26" s="86"/>
      <c r="N26" s="86"/>
      <c r="O26" s="86"/>
      <c r="P26" s="86"/>
      <c r="Q26" s="86"/>
      <c r="R26" s="86"/>
      <c r="S26" s="86"/>
      <c r="T26" s="86"/>
      <c r="U26" s="86"/>
      <c r="V26" s="86"/>
      <c r="W26" s="86"/>
      <c r="X26" s="86"/>
      <c r="Y26" s="86"/>
      <c r="Z26" s="86"/>
      <c r="AA26" s="86"/>
      <c r="AB26" s="86"/>
      <c r="AC26" s="86"/>
      <c r="AD26" s="87"/>
      <c r="AE26" s="90">
        <f t="shared" si="0"/>
        <v>0</v>
      </c>
      <c r="AF26" s="91">
        <f t="shared" si="1"/>
        <v>0</v>
      </c>
      <c r="AG26" s="17"/>
      <c r="AH26" s="17"/>
      <c r="AI26" s="17"/>
      <c r="AJ26" s="17"/>
      <c r="AK26" s="17"/>
      <c r="AL26" s="17"/>
      <c r="AM26" s="17"/>
      <c r="AN26" s="17"/>
      <c r="AO26" s="17"/>
    </row>
    <row r="27" spans="2:41" s="12" customFormat="1" ht="25.05" customHeight="1" x14ac:dyDescent="0.3">
      <c r="B27" s="74"/>
      <c r="C27" s="74"/>
      <c r="D27" s="75"/>
      <c r="E27" s="76"/>
      <c r="F27" s="103"/>
      <c r="G27" s="98"/>
      <c r="H27" s="86"/>
      <c r="I27" s="86"/>
      <c r="J27" s="86"/>
      <c r="K27" s="86"/>
      <c r="L27" s="86"/>
      <c r="M27" s="86"/>
      <c r="N27" s="86"/>
      <c r="O27" s="86"/>
      <c r="P27" s="86"/>
      <c r="Q27" s="86"/>
      <c r="R27" s="86"/>
      <c r="S27" s="86"/>
      <c r="T27" s="86"/>
      <c r="U27" s="86"/>
      <c r="V27" s="86"/>
      <c r="W27" s="86"/>
      <c r="X27" s="86"/>
      <c r="Y27" s="86"/>
      <c r="Z27" s="86"/>
      <c r="AA27" s="86"/>
      <c r="AB27" s="86"/>
      <c r="AC27" s="86"/>
      <c r="AD27" s="87"/>
      <c r="AE27" s="90">
        <f t="shared" si="0"/>
        <v>0</v>
      </c>
      <c r="AF27" s="91">
        <f t="shared" si="1"/>
        <v>0</v>
      </c>
      <c r="AG27" s="17"/>
      <c r="AH27" s="17"/>
      <c r="AI27" s="17"/>
      <c r="AJ27" s="17"/>
      <c r="AK27" s="17"/>
      <c r="AL27" s="17"/>
      <c r="AM27" s="17"/>
      <c r="AN27" s="17"/>
      <c r="AO27" s="17"/>
    </row>
    <row r="28" spans="2:41" s="12" customFormat="1" ht="25.05" customHeight="1" x14ac:dyDescent="0.3">
      <c r="B28" s="74"/>
      <c r="C28" s="74"/>
      <c r="D28" s="75"/>
      <c r="E28" s="76"/>
      <c r="F28" s="103"/>
      <c r="G28" s="98"/>
      <c r="H28" s="86"/>
      <c r="I28" s="86"/>
      <c r="J28" s="86"/>
      <c r="K28" s="86"/>
      <c r="L28" s="86"/>
      <c r="M28" s="86"/>
      <c r="N28" s="86"/>
      <c r="O28" s="86"/>
      <c r="P28" s="86"/>
      <c r="Q28" s="86"/>
      <c r="R28" s="86"/>
      <c r="S28" s="86"/>
      <c r="T28" s="86"/>
      <c r="U28" s="86"/>
      <c r="V28" s="86"/>
      <c r="W28" s="86"/>
      <c r="X28" s="86"/>
      <c r="Y28" s="86"/>
      <c r="Z28" s="86"/>
      <c r="AA28" s="86"/>
      <c r="AB28" s="86"/>
      <c r="AC28" s="86"/>
      <c r="AD28" s="87"/>
      <c r="AE28" s="90">
        <f t="shared" si="0"/>
        <v>0</v>
      </c>
      <c r="AF28" s="91">
        <f t="shared" si="1"/>
        <v>0</v>
      </c>
      <c r="AG28" s="17"/>
      <c r="AH28" s="17"/>
      <c r="AI28" s="17"/>
      <c r="AJ28" s="17"/>
      <c r="AK28" s="17"/>
      <c r="AL28" s="17"/>
      <c r="AM28" s="17"/>
      <c r="AN28" s="17"/>
      <c r="AO28" s="17"/>
    </row>
    <row r="29" spans="2:41" s="12" customFormat="1" ht="25.05" customHeight="1" thickBot="1" x14ac:dyDescent="0.35">
      <c r="B29" s="77"/>
      <c r="C29" s="77"/>
      <c r="D29" s="78"/>
      <c r="E29" s="79"/>
      <c r="F29" s="104"/>
      <c r="G29" s="99"/>
      <c r="H29" s="88"/>
      <c r="I29" s="88"/>
      <c r="J29" s="88"/>
      <c r="K29" s="88"/>
      <c r="L29" s="88"/>
      <c r="M29" s="88"/>
      <c r="N29" s="88"/>
      <c r="O29" s="88"/>
      <c r="P29" s="88"/>
      <c r="Q29" s="88"/>
      <c r="R29" s="88"/>
      <c r="S29" s="88"/>
      <c r="T29" s="88"/>
      <c r="U29" s="88"/>
      <c r="V29" s="88"/>
      <c r="W29" s="88"/>
      <c r="X29" s="88"/>
      <c r="Y29" s="88"/>
      <c r="Z29" s="88"/>
      <c r="AA29" s="88"/>
      <c r="AB29" s="88"/>
      <c r="AC29" s="88"/>
      <c r="AD29" s="89"/>
      <c r="AE29" s="90">
        <f t="shared" si="0"/>
        <v>0</v>
      </c>
      <c r="AF29" s="91">
        <f t="shared" si="1"/>
        <v>0</v>
      </c>
      <c r="AG29" s="17"/>
      <c r="AH29" s="17"/>
      <c r="AI29" s="17"/>
      <c r="AJ29" s="17"/>
      <c r="AK29" s="17"/>
      <c r="AL29" s="17"/>
      <c r="AM29" s="17"/>
      <c r="AN29" s="17"/>
      <c r="AO29" s="17"/>
    </row>
    <row r="30" spans="2:41" s="7" customFormat="1" ht="30" customHeight="1" thickTop="1" thickBot="1" x14ac:dyDescent="0.35">
      <c r="B30" s="59" t="s">
        <v>4</v>
      </c>
      <c r="C30" s="60"/>
      <c r="D30" s="60"/>
      <c r="E30" s="61"/>
      <c r="F30" s="62"/>
      <c r="G30" s="63" t="s">
        <v>51</v>
      </c>
      <c r="H30" s="80">
        <f t="shared" ref="H30:AF30" si="2">SUM(H16:H29)</f>
        <v>21</v>
      </c>
      <c r="I30" s="81">
        <f t="shared" si="2"/>
        <v>20</v>
      </c>
      <c r="J30" s="81">
        <f t="shared" si="2"/>
        <v>23</v>
      </c>
      <c r="K30" s="81">
        <f t="shared" si="2"/>
        <v>21</v>
      </c>
      <c r="L30" s="81">
        <f t="shared" si="2"/>
        <v>44</v>
      </c>
      <c r="M30" s="81">
        <f t="shared" si="2"/>
        <v>22</v>
      </c>
      <c r="N30" s="81">
        <f t="shared" si="2"/>
        <v>21</v>
      </c>
      <c r="O30" s="81">
        <f t="shared" si="2"/>
        <v>23</v>
      </c>
      <c r="P30" s="81">
        <f t="shared" si="2"/>
        <v>22</v>
      </c>
      <c r="Q30" s="81">
        <f t="shared" si="2"/>
        <v>10</v>
      </c>
      <c r="R30" s="81">
        <f t="shared" si="2"/>
        <v>0</v>
      </c>
      <c r="S30" s="81">
        <f t="shared" si="2"/>
        <v>0</v>
      </c>
      <c r="T30" s="81">
        <f t="shared" si="2"/>
        <v>0</v>
      </c>
      <c r="U30" s="81">
        <f t="shared" si="2"/>
        <v>0</v>
      </c>
      <c r="V30" s="81">
        <f t="shared" si="2"/>
        <v>0</v>
      </c>
      <c r="W30" s="81">
        <f t="shared" si="2"/>
        <v>0</v>
      </c>
      <c r="X30" s="81">
        <f t="shared" si="2"/>
        <v>0</v>
      </c>
      <c r="Y30" s="81">
        <f t="shared" si="2"/>
        <v>0</v>
      </c>
      <c r="Z30" s="81">
        <f t="shared" si="2"/>
        <v>0</v>
      </c>
      <c r="AA30" s="81">
        <f t="shared" si="2"/>
        <v>0</v>
      </c>
      <c r="AB30" s="81">
        <f t="shared" si="2"/>
        <v>0</v>
      </c>
      <c r="AC30" s="81">
        <f t="shared" si="2"/>
        <v>0</v>
      </c>
      <c r="AD30" s="82">
        <f t="shared" si="2"/>
        <v>0</v>
      </c>
      <c r="AE30" s="113">
        <f t="shared" si="2"/>
        <v>1816</v>
      </c>
      <c r="AF30" s="112">
        <f t="shared" si="2"/>
        <v>257000</v>
      </c>
      <c r="AG30" s="19"/>
      <c r="AH30" s="19"/>
      <c r="AI30" s="19"/>
      <c r="AJ30" s="19"/>
      <c r="AK30" s="19"/>
      <c r="AL30" s="19"/>
      <c r="AM30" s="19"/>
      <c r="AN30" s="19"/>
      <c r="AO30" s="19"/>
    </row>
    <row r="31" spans="2:41" s="7" customFormat="1" ht="25.05" customHeight="1" x14ac:dyDescent="0.3">
      <c r="H31" s="139" t="s">
        <v>48</v>
      </c>
      <c r="AF31" s="140" t="s">
        <v>52</v>
      </c>
    </row>
    <row r="32" spans="2:41" s="8" customFormat="1" ht="25.05" customHeight="1" x14ac:dyDescent="0.3">
      <c r="B32" s="33" t="s">
        <v>47</v>
      </c>
      <c r="C32" s="23"/>
      <c r="D32" s="23"/>
      <c r="E32" s="23"/>
      <c r="F32" s="23"/>
      <c r="G32" s="23"/>
      <c r="H32" s="23"/>
      <c r="I32" s="23"/>
      <c r="J32" s="23"/>
      <c r="K32" s="23"/>
      <c r="L32" s="23"/>
      <c r="M32" s="23"/>
      <c r="N32" s="23"/>
      <c r="O32" s="23"/>
      <c r="P32" s="23"/>
      <c r="Q32" s="23"/>
      <c r="R32" s="23"/>
      <c r="S32" s="50"/>
      <c r="T32" s="50"/>
      <c r="U32" s="50"/>
      <c r="V32" s="50"/>
      <c r="W32" s="50"/>
      <c r="X32" s="50"/>
      <c r="Y32" s="50"/>
      <c r="Z32" s="50"/>
      <c r="AA32" s="50"/>
      <c r="AB32" s="50"/>
      <c r="AC32" s="50"/>
      <c r="AD32" s="50"/>
      <c r="AE32" s="50"/>
      <c r="AF32" s="51"/>
      <c r="AG32" s="15"/>
      <c r="AH32" s="15"/>
      <c r="AI32" s="15"/>
      <c r="AJ32" s="15"/>
      <c r="AK32" s="15"/>
      <c r="AL32" s="15"/>
      <c r="AM32" s="15"/>
      <c r="AN32" s="15"/>
      <c r="AO32" s="15"/>
    </row>
    <row r="33" spans="2:41" s="4" customFormat="1" ht="19.05" customHeight="1" x14ac:dyDescent="0.2">
      <c r="B33" s="42"/>
      <c r="C33" s="42"/>
      <c r="D33" s="44"/>
      <c r="E33" s="44"/>
      <c r="F33" s="100" t="s">
        <v>17</v>
      </c>
      <c r="G33" s="95" t="s">
        <v>19</v>
      </c>
      <c r="H33" s="48" t="str">
        <f>TEXT($F$4,"MMM-YYYY")</f>
        <v>Jan-2022</v>
      </c>
      <c r="I33" s="48" t="str">
        <f>TEXT(EDATE($F$4,1),"MMM-yyyy")</f>
        <v>Feb-2022</v>
      </c>
      <c r="J33" s="46" t="str">
        <f>TEXT(EDATE($F$4,2),"MMM-yyyy")</f>
        <v>Mar-2022</v>
      </c>
      <c r="K33" s="46" t="str">
        <f>TEXT(EDATE($F$4,3),"MMM-yyyy")</f>
        <v>Apr-2022</v>
      </c>
      <c r="L33" s="46" t="str">
        <f>TEXT(EDATE($F$4,4),"MMM-yyyy")</f>
        <v>May-2022</v>
      </c>
      <c r="M33" s="46" t="str">
        <f>TEXT(EDATE($F$4,5),"MMM-yyyy")</f>
        <v>Jun-2022</v>
      </c>
      <c r="N33" s="46" t="str">
        <f>TEXT(EDATE($F$4,6),"MMM-yyyyy")</f>
        <v>Jul-2022</v>
      </c>
      <c r="O33" s="46" t="str">
        <f>TEXT(EDATE($F$4,7),"MMM-yyyy")</f>
        <v>Aug-2022</v>
      </c>
      <c r="P33" s="46" t="str">
        <f>TEXT(EDATE($F$4,8),"MMM-yyyy")</f>
        <v>Sep-2022</v>
      </c>
      <c r="Q33" s="46" t="str">
        <f>TEXT(EDATE($F$4,9),"MMM-yyyy")</f>
        <v>Oct-2022</v>
      </c>
      <c r="R33" s="46" t="str">
        <f>TEXT(EDATE($F$4,10),"MMM-yyyy")</f>
        <v>Nov-2022</v>
      </c>
      <c r="S33" s="46" t="str">
        <f>TEXT(EDATE($F$4,11),"MMM-yyyy")</f>
        <v>Dec-2022</v>
      </c>
      <c r="T33" s="46" t="str">
        <f>TEXT(EDATE($F$4,12),"MMM-yyyy")</f>
        <v>Jan-2023</v>
      </c>
      <c r="U33" s="46" t="str">
        <f>TEXT(EDATE($F$4,13),"MMM-yyyy")</f>
        <v>Feb-2023</v>
      </c>
      <c r="V33" s="46" t="str">
        <f>TEXT(EDATE($F$4,14),"MMM-yyyy")</f>
        <v>Mar-2023</v>
      </c>
      <c r="W33" s="46" t="str">
        <f>TEXT(EDATE($F$4,15),"MMM-yyyy")</f>
        <v>Apr-2023</v>
      </c>
      <c r="X33" s="46" t="str">
        <f>TEXT(EDATE($F$4,16),"MMM-yyyy")</f>
        <v>May-2023</v>
      </c>
      <c r="Y33" s="46" t="str">
        <f>TEXT(EDATE($F$4,17),"MMM-yyyy")</f>
        <v>Jun-2023</v>
      </c>
      <c r="Z33" s="46" t="str">
        <f>TEXT(EDATE($F$4,18),"MMM-yyyy")</f>
        <v>Jul-2023</v>
      </c>
      <c r="AA33" s="46" t="str">
        <f>TEXT(EDATE($F$4,19),"MMM-yyyy")</f>
        <v>Aug-2023</v>
      </c>
      <c r="AB33" s="46" t="str">
        <f>TEXT(EDATE($F$4,20),"MMM-yyyy")</f>
        <v>Sep-2023</v>
      </c>
      <c r="AC33" s="46" t="str">
        <f>TEXT(EDATE($F$4,21),"MMM-yyyy")</f>
        <v>Oct-2023</v>
      </c>
      <c r="AD33" s="64" t="str">
        <f>TEXT(EDATE($F$4,22),"MMM-yyyy")</f>
        <v>Nov-2023</v>
      </c>
      <c r="AE33" s="68" t="s">
        <v>25</v>
      </c>
      <c r="AF33" s="66" t="s">
        <v>23</v>
      </c>
      <c r="AG33" s="5"/>
      <c r="AH33" s="5"/>
      <c r="AI33" s="5"/>
      <c r="AJ33" s="5"/>
      <c r="AK33" s="5"/>
      <c r="AL33" s="5"/>
      <c r="AM33" s="5"/>
      <c r="AN33" s="5"/>
      <c r="AO33" s="5"/>
    </row>
    <row r="34" spans="2:41" s="8" customFormat="1" ht="25.05" customHeight="1" x14ac:dyDescent="0.3">
      <c r="B34" s="43" t="s">
        <v>21</v>
      </c>
      <c r="C34" s="43" t="s">
        <v>22</v>
      </c>
      <c r="D34" s="45" t="s">
        <v>3</v>
      </c>
      <c r="E34" s="45" t="s">
        <v>49</v>
      </c>
      <c r="F34" s="101" t="s">
        <v>18</v>
      </c>
      <c r="G34" s="96" t="s">
        <v>20</v>
      </c>
      <c r="H34" s="49">
        <f>NETWORKDAYS($F$4,EOMONTH($F$4,0),)</f>
        <v>21</v>
      </c>
      <c r="I34" s="49">
        <f>NETWORKDAYS(EDATE($F$4,1),EOMONTH(EDATE($F$4,1),0),)</f>
        <v>20</v>
      </c>
      <c r="J34" s="47">
        <f>NETWORKDAYS(EDATE($F$4,2),EOMONTH(EDATE($F$4,2),0),)</f>
        <v>23</v>
      </c>
      <c r="K34" s="47">
        <f>NETWORKDAYS(EDATE($F$4,3),EOMONTH(EDATE($F$4,3),0),)</f>
        <v>21</v>
      </c>
      <c r="L34" s="47">
        <f>NETWORKDAYS(EDATE($F$4,4),EOMONTH(EDATE($F$4,4),0),)</f>
        <v>22</v>
      </c>
      <c r="M34" s="47">
        <f>NETWORKDAYS(EDATE($F$4,5),EOMONTH(EDATE($F$4,5),0),)</f>
        <v>22</v>
      </c>
      <c r="N34" s="47">
        <f>NETWORKDAYS(EDATE($F$4,6),EOMONTH(EDATE($F$4,6),0),)</f>
        <v>21</v>
      </c>
      <c r="O34" s="47">
        <f>NETWORKDAYS(EDATE($F$4,7),EOMONTH(EDATE($F$4,7),0),)</f>
        <v>23</v>
      </c>
      <c r="P34" s="47">
        <f>NETWORKDAYS(EDATE($F$4,8),EOMONTH(EDATE($F$4,8),0),)</f>
        <v>22</v>
      </c>
      <c r="Q34" s="47">
        <f>NETWORKDAYS(EDATE($F$4,9),EOMONTH(EDATE($F$4,9),0),)</f>
        <v>21</v>
      </c>
      <c r="R34" s="47">
        <f>NETWORKDAYS(EDATE($F$4,10),EOMONTH(EDATE($F$4,10),0),)</f>
        <v>22</v>
      </c>
      <c r="S34" s="47">
        <f>NETWORKDAYS(EDATE($F$4,11),EOMONTH(EDATE($F$4,11),0),)</f>
        <v>22</v>
      </c>
      <c r="T34" s="47">
        <f>NETWORKDAYS(EDATE($F$4,12),EOMONTH(EDATE($F$4,12),0),)</f>
        <v>22</v>
      </c>
      <c r="U34" s="47">
        <f>NETWORKDAYS(EDATE($F$4,13),EOMONTH(EDATE($F$4,13),0),)</f>
        <v>20</v>
      </c>
      <c r="V34" s="47">
        <f>NETWORKDAYS(EDATE($F$4,14),EOMONTH(EDATE($F$4,14),0),)</f>
        <v>23</v>
      </c>
      <c r="W34" s="47">
        <f>NETWORKDAYS(EDATE($F$4,15),EOMONTH(EDATE($F$4,15),0),)</f>
        <v>20</v>
      </c>
      <c r="X34" s="47">
        <f>NETWORKDAYS(EDATE($F$4,16),EOMONTH(EDATE($F$4,16),0),)</f>
        <v>23</v>
      </c>
      <c r="Y34" s="47">
        <f>NETWORKDAYS(EDATE($F$4,17),EOMONTH(EDATE($F$4,17),0),)</f>
        <v>22</v>
      </c>
      <c r="Z34" s="47">
        <f>NETWORKDAYS(EDATE($F$4,18),EOMONTH(EDATE($F$4,18),0),)</f>
        <v>21</v>
      </c>
      <c r="AA34" s="47">
        <f>NETWORKDAYS(EDATE($F$4,19),EOMONTH(EDATE($F$4,19),0),)</f>
        <v>23</v>
      </c>
      <c r="AB34" s="47">
        <f>NETWORKDAYS(EDATE($F$4,20),EOMONTH(EDATE($F$4,20),0),)</f>
        <v>21</v>
      </c>
      <c r="AC34" s="47">
        <f>NETWORKDAYS(EDATE($F$4,21),EOMONTH(EDATE($F$4,21),0),)</f>
        <v>22</v>
      </c>
      <c r="AD34" s="65">
        <f>NETWORKDAYS(EDATE($F$4,22),EOMONTH(EDATE($F$4,22),0),)</f>
        <v>22</v>
      </c>
      <c r="AE34" s="69" t="s">
        <v>32</v>
      </c>
      <c r="AF34" s="67" t="s">
        <v>24</v>
      </c>
      <c r="AG34" s="16"/>
      <c r="AH34" s="16"/>
      <c r="AI34" s="16"/>
      <c r="AJ34" s="16"/>
      <c r="AK34" s="16"/>
      <c r="AL34" s="16"/>
      <c r="AM34" s="16"/>
      <c r="AN34" s="16"/>
      <c r="AO34" s="16"/>
    </row>
    <row r="35" spans="2:41" s="12" customFormat="1" ht="25.05" customHeight="1" x14ac:dyDescent="0.3">
      <c r="B35" s="71" t="s">
        <v>26</v>
      </c>
      <c r="C35" s="71" t="s">
        <v>27</v>
      </c>
      <c r="D35" s="72">
        <v>1</v>
      </c>
      <c r="E35" s="73">
        <v>50</v>
      </c>
      <c r="F35" s="102"/>
      <c r="G35" s="97"/>
      <c r="H35" s="84">
        <v>21</v>
      </c>
      <c r="I35" s="84"/>
      <c r="J35" s="84"/>
      <c r="K35" s="84"/>
      <c r="L35" s="84"/>
      <c r="M35" s="84"/>
      <c r="N35" s="84"/>
      <c r="O35" s="84"/>
      <c r="P35" s="84"/>
      <c r="Q35" s="84"/>
      <c r="R35" s="84"/>
      <c r="S35" s="84"/>
      <c r="T35" s="84"/>
      <c r="U35" s="84"/>
      <c r="V35" s="84"/>
      <c r="W35" s="84"/>
      <c r="X35" s="84"/>
      <c r="Y35" s="84"/>
      <c r="Z35" s="84"/>
      <c r="AA35" s="84"/>
      <c r="AB35" s="84"/>
      <c r="AC35" s="84"/>
      <c r="AD35" s="85"/>
      <c r="AE35" s="90">
        <f>SUM(H35:AD35)*8</f>
        <v>168</v>
      </c>
      <c r="AF35" s="91">
        <f>AE35*E35*D35</f>
        <v>8400</v>
      </c>
      <c r="AG35" s="17"/>
      <c r="AH35" s="17"/>
      <c r="AI35" s="17"/>
      <c r="AJ35" s="17"/>
      <c r="AK35" s="17"/>
      <c r="AL35" s="17"/>
      <c r="AM35" s="17"/>
      <c r="AN35" s="17"/>
      <c r="AO35" s="17"/>
    </row>
    <row r="36" spans="2:41" s="12" customFormat="1" ht="25.05" customHeight="1" x14ac:dyDescent="0.3">
      <c r="B36" s="74"/>
      <c r="C36" s="74"/>
      <c r="D36" s="75"/>
      <c r="E36" s="76"/>
      <c r="F36" s="103"/>
      <c r="G36" s="98"/>
      <c r="H36" s="86"/>
      <c r="I36" s="86"/>
      <c r="J36" s="86"/>
      <c r="K36" s="86"/>
      <c r="L36" s="86"/>
      <c r="M36" s="86"/>
      <c r="N36" s="86"/>
      <c r="O36" s="86"/>
      <c r="P36" s="86"/>
      <c r="Q36" s="86"/>
      <c r="R36" s="86"/>
      <c r="S36" s="86"/>
      <c r="T36" s="86"/>
      <c r="U36" s="86"/>
      <c r="V36" s="86"/>
      <c r="W36" s="86"/>
      <c r="X36" s="86"/>
      <c r="Y36" s="86"/>
      <c r="Z36" s="86"/>
      <c r="AA36" s="86"/>
      <c r="AB36" s="86"/>
      <c r="AC36" s="86"/>
      <c r="AD36" s="87"/>
      <c r="AE36" s="90">
        <f t="shared" ref="AE36:AE42" si="3">SUM(H36:AD36)*8</f>
        <v>0</v>
      </c>
      <c r="AF36" s="91">
        <f t="shared" ref="AF36:AF42" si="4">AE36*E36*D36</f>
        <v>0</v>
      </c>
      <c r="AG36" s="18"/>
      <c r="AH36" s="17"/>
      <c r="AI36" s="17"/>
      <c r="AJ36" s="17"/>
      <c r="AK36" s="17"/>
      <c r="AL36" s="17"/>
      <c r="AM36" s="17"/>
      <c r="AN36" s="17"/>
      <c r="AO36" s="17"/>
    </row>
    <row r="37" spans="2:41" s="12" customFormat="1" ht="25.05" customHeight="1" x14ac:dyDescent="0.3">
      <c r="B37" s="74"/>
      <c r="C37" s="74"/>
      <c r="D37" s="75"/>
      <c r="E37" s="76"/>
      <c r="F37" s="103"/>
      <c r="G37" s="98"/>
      <c r="H37" s="86"/>
      <c r="I37" s="86"/>
      <c r="J37" s="86"/>
      <c r="K37" s="86"/>
      <c r="L37" s="86"/>
      <c r="M37" s="86"/>
      <c r="N37" s="86"/>
      <c r="O37" s="86"/>
      <c r="P37" s="86"/>
      <c r="Q37" s="86"/>
      <c r="R37" s="86"/>
      <c r="S37" s="86"/>
      <c r="T37" s="86"/>
      <c r="U37" s="86"/>
      <c r="V37" s="86"/>
      <c r="W37" s="86"/>
      <c r="X37" s="86"/>
      <c r="Y37" s="86"/>
      <c r="Z37" s="86"/>
      <c r="AA37" s="86"/>
      <c r="AB37" s="86"/>
      <c r="AC37" s="86"/>
      <c r="AD37" s="87"/>
      <c r="AE37" s="90">
        <f t="shared" si="3"/>
        <v>0</v>
      </c>
      <c r="AF37" s="91">
        <f t="shared" si="4"/>
        <v>0</v>
      </c>
      <c r="AG37" s="17"/>
      <c r="AH37" s="17"/>
      <c r="AI37" s="17"/>
      <c r="AJ37" s="17"/>
      <c r="AK37" s="17"/>
      <c r="AL37" s="17"/>
      <c r="AM37" s="17"/>
      <c r="AN37" s="17"/>
      <c r="AO37" s="17"/>
    </row>
    <row r="38" spans="2:41" s="12" customFormat="1" ht="25.05" customHeight="1" x14ac:dyDescent="0.3">
      <c r="B38" s="74"/>
      <c r="C38" s="74"/>
      <c r="D38" s="75"/>
      <c r="E38" s="76"/>
      <c r="F38" s="103"/>
      <c r="G38" s="98"/>
      <c r="H38" s="86"/>
      <c r="I38" s="86"/>
      <c r="J38" s="86"/>
      <c r="K38" s="86"/>
      <c r="L38" s="86"/>
      <c r="M38" s="86"/>
      <c r="N38" s="86"/>
      <c r="O38" s="86"/>
      <c r="P38" s="86"/>
      <c r="Q38" s="86"/>
      <c r="R38" s="86"/>
      <c r="S38" s="86"/>
      <c r="T38" s="86"/>
      <c r="U38" s="86"/>
      <c r="V38" s="86"/>
      <c r="W38" s="86"/>
      <c r="X38" s="86"/>
      <c r="Y38" s="86"/>
      <c r="Z38" s="86"/>
      <c r="AA38" s="86"/>
      <c r="AB38" s="86"/>
      <c r="AC38" s="86"/>
      <c r="AD38" s="87"/>
      <c r="AE38" s="90">
        <f t="shared" si="3"/>
        <v>0</v>
      </c>
      <c r="AF38" s="91">
        <f t="shared" si="4"/>
        <v>0</v>
      </c>
      <c r="AG38" s="17"/>
      <c r="AH38" s="17"/>
      <c r="AI38" s="17"/>
      <c r="AJ38" s="17"/>
      <c r="AK38" s="17"/>
      <c r="AL38" s="17"/>
      <c r="AM38" s="17"/>
      <c r="AN38" s="17"/>
      <c r="AO38" s="17"/>
    </row>
    <row r="39" spans="2:41" s="12" customFormat="1" ht="25.05" customHeight="1" x14ac:dyDescent="0.3">
      <c r="B39" s="74"/>
      <c r="C39" s="74"/>
      <c r="D39" s="75"/>
      <c r="E39" s="76"/>
      <c r="F39" s="103"/>
      <c r="G39" s="98"/>
      <c r="H39" s="86"/>
      <c r="I39" s="86"/>
      <c r="J39" s="86"/>
      <c r="K39" s="86"/>
      <c r="L39" s="86"/>
      <c r="M39" s="86"/>
      <c r="N39" s="86"/>
      <c r="O39" s="86"/>
      <c r="P39" s="86"/>
      <c r="Q39" s="86"/>
      <c r="R39" s="86"/>
      <c r="S39" s="86"/>
      <c r="T39" s="86"/>
      <c r="U39" s="86"/>
      <c r="V39" s="86"/>
      <c r="W39" s="86"/>
      <c r="X39" s="86"/>
      <c r="Y39" s="86"/>
      <c r="Z39" s="86"/>
      <c r="AA39" s="86"/>
      <c r="AB39" s="86"/>
      <c r="AC39" s="86"/>
      <c r="AD39" s="87"/>
      <c r="AE39" s="90">
        <f t="shared" si="3"/>
        <v>0</v>
      </c>
      <c r="AF39" s="91">
        <f t="shared" si="4"/>
        <v>0</v>
      </c>
      <c r="AG39" s="17"/>
      <c r="AH39" s="17"/>
      <c r="AI39" s="17"/>
      <c r="AJ39" s="17"/>
      <c r="AK39" s="17"/>
      <c r="AL39" s="17"/>
      <c r="AM39" s="17"/>
      <c r="AN39" s="17"/>
      <c r="AO39" s="17"/>
    </row>
    <row r="40" spans="2:41" s="12" customFormat="1" ht="25.05" customHeight="1" x14ac:dyDescent="0.3">
      <c r="B40" s="74"/>
      <c r="C40" s="74"/>
      <c r="D40" s="75"/>
      <c r="E40" s="76"/>
      <c r="F40" s="103"/>
      <c r="G40" s="98"/>
      <c r="H40" s="86"/>
      <c r="I40" s="86"/>
      <c r="J40" s="86"/>
      <c r="K40" s="86"/>
      <c r="L40" s="86"/>
      <c r="M40" s="86"/>
      <c r="N40" s="86"/>
      <c r="O40" s="86"/>
      <c r="P40" s="86"/>
      <c r="Q40" s="86"/>
      <c r="R40" s="86"/>
      <c r="S40" s="86"/>
      <c r="T40" s="86"/>
      <c r="U40" s="86"/>
      <c r="V40" s="86"/>
      <c r="W40" s="86"/>
      <c r="X40" s="86"/>
      <c r="Y40" s="86"/>
      <c r="Z40" s="86"/>
      <c r="AA40" s="86"/>
      <c r="AB40" s="86"/>
      <c r="AC40" s="86"/>
      <c r="AD40" s="87"/>
      <c r="AE40" s="90">
        <f t="shared" si="3"/>
        <v>0</v>
      </c>
      <c r="AF40" s="91">
        <f t="shared" si="4"/>
        <v>0</v>
      </c>
      <c r="AG40" s="17"/>
      <c r="AH40" s="17"/>
      <c r="AI40" s="17"/>
      <c r="AJ40" s="17"/>
      <c r="AK40" s="17"/>
      <c r="AL40" s="17"/>
      <c r="AM40" s="17"/>
      <c r="AN40" s="17"/>
      <c r="AO40" s="17"/>
    </row>
    <row r="41" spans="2:41" s="12" customFormat="1" ht="25.05" customHeight="1" x14ac:dyDescent="0.3">
      <c r="B41" s="74"/>
      <c r="C41" s="74"/>
      <c r="D41" s="75"/>
      <c r="E41" s="76"/>
      <c r="F41" s="103"/>
      <c r="G41" s="98"/>
      <c r="H41" s="86"/>
      <c r="I41" s="86"/>
      <c r="J41" s="86"/>
      <c r="K41" s="86"/>
      <c r="L41" s="86"/>
      <c r="M41" s="86"/>
      <c r="N41" s="86"/>
      <c r="O41" s="86"/>
      <c r="P41" s="86"/>
      <c r="Q41" s="86"/>
      <c r="R41" s="86"/>
      <c r="S41" s="86"/>
      <c r="T41" s="86"/>
      <c r="U41" s="86"/>
      <c r="V41" s="86"/>
      <c r="W41" s="86"/>
      <c r="X41" s="86"/>
      <c r="Y41" s="86"/>
      <c r="Z41" s="86"/>
      <c r="AA41" s="86"/>
      <c r="AB41" s="86"/>
      <c r="AC41" s="86"/>
      <c r="AD41" s="87"/>
      <c r="AE41" s="90">
        <f t="shared" si="3"/>
        <v>0</v>
      </c>
      <c r="AF41" s="91">
        <f t="shared" si="4"/>
        <v>0</v>
      </c>
      <c r="AG41" s="17"/>
      <c r="AH41" s="17"/>
      <c r="AI41" s="17"/>
      <c r="AJ41" s="17"/>
      <c r="AK41" s="17"/>
      <c r="AL41" s="17"/>
      <c r="AM41" s="17"/>
      <c r="AN41" s="17"/>
      <c r="AO41" s="17"/>
    </row>
    <row r="42" spans="2:41" s="12" customFormat="1" ht="25.05" customHeight="1" thickBot="1" x14ac:dyDescent="0.35">
      <c r="B42" s="77"/>
      <c r="C42" s="77"/>
      <c r="D42" s="78"/>
      <c r="E42" s="79"/>
      <c r="F42" s="104"/>
      <c r="G42" s="99"/>
      <c r="H42" s="88"/>
      <c r="I42" s="88"/>
      <c r="J42" s="88"/>
      <c r="K42" s="88"/>
      <c r="L42" s="88"/>
      <c r="M42" s="88"/>
      <c r="N42" s="88"/>
      <c r="O42" s="88"/>
      <c r="P42" s="88"/>
      <c r="Q42" s="88"/>
      <c r="R42" s="88"/>
      <c r="S42" s="88"/>
      <c r="T42" s="88"/>
      <c r="U42" s="88"/>
      <c r="V42" s="88"/>
      <c r="W42" s="88"/>
      <c r="X42" s="88"/>
      <c r="Y42" s="88"/>
      <c r="Z42" s="88"/>
      <c r="AA42" s="88"/>
      <c r="AB42" s="88"/>
      <c r="AC42" s="88"/>
      <c r="AD42" s="89"/>
      <c r="AE42" s="90">
        <f t="shared" si="3"/>
        <v>0</v>
      </c>
      <c r="AF42" s="91">
        <f t="shared" si="4"/>
        <v>0</v>
      </c>
      <c r="AG42" s="17"/>
      <c r="AH42" s="17"/>
      <c r="AI42" s="17"/>
      <c r="AJ42" s="17"/>
      <c r="AK42" s="17"/>
      <c r="AL42" s="17"/>
      <c r="AM42" s="17"/>
      <c r="AN42" s="17"/>
      <c r="AO42" s="17"/>
    </row>
    <row r="43" spans="2:41" s="7" customFormat="1" ht="30" customHeight="1" thickTop="1" thickBot="1" x14ac:dyDescent="0.35">
      <c r="B43" s="59" t="s">
        <v>4</v>
      </c>
      <c r="C43" s="60"/>
      <c r="D43" s="60"/>
      <c r="E43" s="61"/>
      <c r="F43" s="62"/>
      <c r="G43" s="63" t="s">
        <v>51</v>
      </c>
      <c r="H43" s="80">
        <f t="shared" ref="H43:AF43" si="5">SUM(H35:H42)</f>
        <v>21</v>
      </c>
      <c r="I43" s="81">
        <f t="shared" si="5"/>
        <v>0</v>
      </c>
      <c r="J43" s="81">
        <f t="shared" si="5"/>
        <v>0</v>
      </c>
      <c r="K43" s="81">
        <f t="shared" si="5"/>
        <v>0</v>
      </c>
      <c r="L43" s="81">
        <f t="shared" si="5"/>
        <v>0</v>
      </c>
      <c r="M43" s="81">
        <f t="shared" si="5"/>
        <v>0</v>
      </c>
      <c r="N43" s="81">
        <f t="shared" si="5"/>
        <v>0</v>
      </c>
      <c r="O43" s="81">
        <f t="shared" si="5"/>
        <v>0</v>
      </c>
      <c r="P43" s="81">
        <f t="shared" si="5"/>
        <v>0</v>
      </c>
      <c r="Q43" s="81">
        <f t="shared" si="5"/>
        <v>0</v>
      </c>
      <c r="R43" s="81">
        <f t="shared" si="5"/>
        <v>0</v>
      </c>
      <c r="S43" s="81">
        <f t="shared" si="5"/>
        <v>0</v>
      </c>
      <c r="T43" s="81">
        <f t="shared" si="5"/>
        <v>0</v>
      </c>
      <c r="U43" s="81">
        <f t="shared" si="5"/>
        <v>0</v>
      </c>
      <c r="V43" s="81">
        <f t="shared" si="5"/>
        <v>0</v>
      </c>
      <c r="W43" s="81">
        <f t="shared" si="5"/>
        <v>0</v>
      </c>
      <c r="X43" s="81">
        <f t="shared" si="5"/>
        <v>0</v>
      </c>
      <c r="Y43" s="81">
        <f t="shared" si="5"/>
        <v>0</v>
      </c>
      <c r="Z43" s="81">
        <f t="shared" si="5"/>
        <v>0</v>
      </c>
      <c r="AA43" s="81">
        <f t="shared" si="5"/>
        <v>0</v>
      </c>
      <c r="AB43" s="81">
        <f t="shared" si="5"/>
        <v>0</v>
      </c>
      <c r="AC43" s="81">
        <f t="shared" si="5"/>
        <v>0</v>
      </c>
      <c r="AD43" s="82">
        <f t="shared" si="5"/>
        <v>0</v>
      </c>
      <c r="AE43" s="113">
        <f t="shared" si="5"/>
        <v>168</v>
      </c>
      <c r="AF43" s="112">
        <f t="shared" si="5"/>
        <v>8400</v>
      </c>
      <c r="AG43" s="19"/>
      <c r="AH43" s="19"/>
      <c r="AI43" s="19"/>
      <c r="AJ43" s="19"/>
      <c r="AK43" s="19"/>
      <c r="AL43" s="19"/>
      <c r="AM43" s="19"/>
      <c r="AN43" s="19"/>
      <c r="AO43" s="19"/>
    </row>
    <row r="44" spans="2:41" s="7" customFormat="1" ht="25.05" customHeight="1" thickBot="1" x14ac:dyDescent="0.35">
      <c r="H44" s="70"/>
      <c r="AE44" s="136" t="s">
        <v>44</v>
      </c>
      <c r="AF44" s="136" t="s">
        <v>23</v>
      </c>
    </row>
    <row r="45" spans="2:41" s="7" customFormat="1" ht="30" customHeight="1" thickTop="1" thickBot="1" x14ac:dyDescent="0.35">
      <c r="E45" s="61"/>
      <c r="F45" s="62"/>
      <c r="G45" s="63" t="s">
        <v>43</v>
      </c>
      <c r="H45" s="135">
        <f>(H30+H43)*8</f>
        <v>336</v>
      </c>
      <c r="I45" s="135">
        <f t="shared" ref="I45:AD45" si="6">(I30+I43)*8</f>
        <v>160</v>
      </c>
      <c r="J45" s="135">
        <f t="shared" si="6"/>
        <v>184</v>
      </c>
      <c r="K45" s="135">
        <f t="shared" si="6"/>
        <v>168</v>
      </c>
      <c r="L45" s="135">
        <f t="shared" si="6"/>
        <v>352</v>
      </c>
      <c r="M45" s="135">
        <f t="shared" si="6"/>
        <v>176</v>
      </c>
      <c r="N45" s="135">
        <f t="shared" si="6"/>
        <v>168</v>
      </c>
      <c r="O45" s="135">
        <f t="shared" si="6"/>
        <v>184</v>
      </c>
      <c r="P45" s="135">
        <f t="shared" si="6"/>
        <v>176</v>
      </c>
      <c r="Q45" s="135">
        <f t="shared" si="6"/>
        <v>80</v>
      </c>
      <c r="R45" s="135">
        <f t="shared" si="6"/>
        <v>0</v>
      </c>
      <c r="S45" s="135">
        <f t="shared" si="6"/>
        <v>0</v>
      </c>
      <c r="T45" s="135">
        <f t="shared" si="6"/>
        <v>0</v>
      </c>
      <c r="U45" s="135">
        <f t="shared" si="6"/>
        <v>0</v>
      </c>
      <c r="V45" s="135">
        <f t="shared" si="6"/>
        <v>0</v>
      </c>
      <c r="W45" s="135">
        <f t="shared" si="6"/>
        <v>0</v>
      </c>
      <c r="X45" s="135">
        <f t="shared" si="6"/>
        <v>0</v>
      </c>
      <c r="Y45" s="135">
        <f t="shared" si="6"/>
        <v>0</v>
      </c>
      <c r="Z45" s="135">
        <f t="shared" si="6"/>
        <v>0</v>
      </c>
      <c r="AA45" s="135">
        <f t="shared" si="6"/>
        <v>0</v>
      </c>
      <c r="AB45" s="135">
        <f t="shared" si="6"/>
        <v>0</v>
      </c>
      <c r="AC45" s="135">
        <f t="shared" si="6"/>
        <v>0</v>
      </c>
      <c r="AD45" s="135">
        <f t="shared" si="6"/>
        <v>0</v>
      </c>
      <c r="AE45" s="113">
        <f>SUM(AE30,AE43)</f>
        <v>1984</v>
      </c>
      <c r="AF45" s="112">
        <f>SUM(AF30,AF43)</f>
        <v>265400</v>
      </c>
      <c r="AG45" s="19"/>
      <c r="AH45" s="19"/>
      <c r="AI45" s="19"/>
      <c r="AJ45" s="19"/>
      <c r="AK45" s="19"/>
      <c r="AL45" s="19"/>
      <c r="AM45" s="19"/>
      <c r="AN45" s="19"/>
      <c r="AO45" s="19"/>
    </row>
    <row r="46" spans="2:41" s="7" customFormat="1" ht="25.05" customHeight="1" x14ac:dyDescent="0.3">
      <c r="H46" s="139" t="s">
        <v>33</v>
      </c>
      <c r="AF46" s="83"/>
    </row>
    <row r="47" spans="2:41" s="8" customFormat="1" ht="25.05" customHeight="1" x14ac:dyDescent="0.3">
      <c r="B47" s="33" t="s">
        <v>39</v>
      </c>
      <c r="C47" s="23"/>
      <c r="D47" s="23"/>
      <c r="E47" s="23"/>
      <c r="F47" s="23"/>
      <c r="G47" s="23"/>
      <c r="H47" s="23"/>
      <c r="I47" s="23"/>
      <c r="J47" s="23"/>
      <c r="K47" s="23"/>
      <c r="L47" s="23"/>
      <c r="M47" s="23"/>
      <c r="N47" s="23"/>
      <c r="O47" s="23"/>
      <c r="P47" s="23"/>
      <c r="Q47" s="23"/>
      <c r="R47" s="23"/>
      <c r="S47" s="50"/>
      <c r="T47" s="50"/>
      <c r="U47" s="50"/>
      <c r="V47" s="50"/>
      <c r="W47" s="50"/>
      <c r="X47" s="50"/>
      <c r="Y47" s="50"/>
      <c r="Z47" s="50"/>
      <c r="AA47" s="50"/>
      <c r="AB47" s="50"/>
      <c r="AC47" s="50"/>
      <c r="AD47" s="50"/>
      <c r="AE47" s="51"/>
      <c r="AF47" s="15"/>
      <c r="AG47" s="15"/>
      <c r="AH47" s="15"/>
      <c r="AI47" s="15"/>
      <c r="AJ47" s="15"/>
      <c r="AK47" s="15"/>
      <c r="AL47" s="15"/>
      <c r="AM47" s="15"/>
      <c r="AN47" s="15"/>
      <c r="AO47" s="15"/>
    </row>
    <row r="48" spans="2:41" s="8" customFormat="1" ht="25.05" customHeight="1" x14ac:dyDescent="0.3">
      <c r="B48" s="24" t="s">
        <v>40</v>
      </c>
      <c r="C48" s="25"/>
      <c r="D48" s="25"/>
      <c r="E48" s="25"/>
      <c r="F48" s="132"/>
      <c r="G48" s="133"/>
      <c r="H48" s="123" t="str">
        <f>TEXT($F$4,"MMM-YYYY")</f>
        <v>Jan-2022</v>
      </c>
      <c r="I48" s="105" t="str">
        <f>TEXT(EDATE($F$4,1),"MMM-yyyy")</f>
        <v>Feb-2022</v>
      </c>
      <c r="J48" s="106" t="str">
        <f>TEXT(EDATE($F$4,2),"MMM-yyyy")</f>
        <v>Mar-2022</v>
      </c>
      <c r="K48" s="106" t="str">
        <f>TEXT(EDATE($F$4,3),"MMM-yyyy")</f>
        <v>Apr-2022</v>
      </c>
      <c r="L48" s="106" t="str">
        <f>TEXT(EDATE($F$4,4),"MMM-yyyy")</f>
        <v>May-2022</v>
      </c>
      <c r="M48" s="106" t="str">
        <f>TEXT(EDATE($F$4,5),"MMM-yyyy")</f>
        <v>Jun-2022</v>
      </c>
      <c r="N48" s="106" t="str">
        <f>TEXT(EDATE($F$4,6),"MMM-yyyyy")</f>
        <v>Jul-2022</v>
      </c>
      <c r="O48" s="106" t="str">
        <f>TEXT(EDATE($F$4,7),"MMM-yyyy")</f>
        <v>Aug-2022</v>
      </c>
      <c r="P48" s="106" t="str">
        <f>TEXT(EDATE($F$4,8),"MMM-yyyy")</f>
        <v>Sep-2022</v>
      </c>
      <c r="Q48" s="106" t="str">
        <f>TEXT(EDATE($F$4,9),"MMM-yyyy")</f>
        <v>Oct-2022</v>
      </c>
      <c r="R48" s="106" t="str">
        <f>TEXT(EDATE($F$4,10),"MMM-yyyy")</f>
        <v>Nov-2022</v>
      </c>
      <c r="S48" s="106" t="str">
        <f>TEXT(EDATE($F$4,11),"MMM-yyyy")</f>
        <v>Dec-2022</v>
      </c>
      <c r="T48" s="106" t="str">
        <f>TEXT(EDATE($F$4,12),"MMM-yyyy")</f>
        <v>Jan-2023</v>
      </c>
      <c r="U48" s="106" t="str">
        <f>TEXT(EDATE($F$4,13),"MMM-yyyy")</f>
        <v>Feb-2023</v>
      </c>
      <c r="V48" s="106" t="str">
        <f>TEXT(EDATE($F$4,14),"MMM-yyyy")</f>
        <v>Mar-2023</v>
      </c>
      <c r="W48" s="106" t="str">
        <f>TEXT(EDATE($F$4,15),"MMM-yyyy")</f>
        <v>Apr-2023</v>
      </c>
      <c r="X48" s="106" t="str">
        <f>TEXT(EDATE($F$4,16),"MMM-yyyy")</f>
        <v>May-2023</v>
      </c>
      <c r="Y48" s="106" t="str">
        <f>TEXT(EDATE($F$4,17),"MMM-yyyy")</f>
        <v>Jun-2023</v>
      </c>
      <c r="Z48" s="106" t="str">
        <f>TEXT(EDATE($F$4,18),"MMM-yyyy")</f>
        <v>Jul-2023</v>
      </c>
      <c r="AA48" s="106" t="str">
        <f>TEXT(EDATE($F$4,19),"MMM-yyyy")</f>
        <v>Aug-2023</v>
      </c>
      <c r="AB48" s="106" t="str">
        <f>TEXT(EDATE($F$4,20),"MMM-yyyy")</f>
        <v>Sep-2023</v>
      </c>
      <c r="AC48" s="106" t="str">
        <f>TEXT(EDATE($F$4,21),"MMM-yyyy")</f>
        <v>Oct-2023</v>
      </c>
      <c r="AD48" s="107" t="str">
        <f>TEXT(EDATE($F$4,22),"MMM-yyyy")</f>
        <v>Nov-2023</v>
      </c>
      <c r="AE48" s="108" t="s">
        <v>23</v>
      </c>
      <c r="AF48" s="16"/>
      <c r="AG48" s="16"/>
      <c r="AH48" s="16"/>
      <c r="AI48" s="16"/>
      <c r="AJ48" s="16"/>
      <c r="AK48" s="16"/>
      <c r="AL48" s="16"/>
      <c r="AM48" s="16"/>
      <c r="AN48" s="16"/>
      <c r="AO48" s="16"/>
    </row>
    <row r="49" spans="2:41" s="12" customFormat="1" ht="25.05" customHeight="1" x14ac:dyDescent="0.3">
      <c r="B49" s="28" t="s">
        <v>34</v>
      </c>
      <c r="C49" s="29"/>
      <c r="D49" s="29"/>
      <c r="E49" s="29"/>
      <c r="F49" s="134"/>
      <c r="G49" s="98"/>
      <c r="H49" s="124">
        <v>18000</v>
      </c>
      <c r="I49" s="114"/>
      <c r="J49" s="114"/>
      <c r="K49" s="114"/>
      <c r="L49" s="114"/>
      <c r="M49" s="114"/>
      <c r="N49" s="114"/>
      <c r="O49" s="114"/>
      <c r="P49" s="114"/>
      <c r="Q49" s="114"/>
      <c r="R49" s="114"/>
      <c r="S49" s="114"/>
      <c r="T49" s="114"/>
      <c r="U49" s="114"/>
      <c r="V49" s="114"/>
      <c r="W49" s="114"/>
      <c r="X49" s="114"/>
      <c r="Y49" s="114"/>
      <c r="Z49" s="114"/>
      <c r="AA49" s="114"/>
      <c r="AB49" s="114"/>
      <c r="AC49" s="114"/>
      <c r="AD49" s="115"/>
      <c r="AE49" s="120">
        <f>SUM(H49:AD49)</f>
        <v>18000</v>
      </c>
      <c r="AF49" s="17"/>
      <c r="AG49" s="17"/>
      <c r="AH49" s="17"/>
      <c r="AI49" s="17"/>
      <c r="AJ49" s="17"/>
      <c r="AK49" s="17"/>
      <c r="AL49" s="17"/>
      <c r="AM49" s="17"/>
      <c r="AN49" s="17"/>
      <c r="AO49" s="17"/>
    </row>
    <row r="50" spans="2:41" s="12" customFormat="1" ht="25.05" customHeight="1" x14ac:dyDescent="0.3">
      <c r="B50" s="28" t="s">
        <v>35</v>
      </c>
      <c r="C50" s="29"/>
      <c r="D50" s="29"/>
      <c r="E50" s="29"/>
      <c r="F50" s="134"/>
      <c r="G50" s="98"/>
      <c r="H50" s="125">
        <v>26000</v>
      </c>
      <c r="I50" s="116"/>
      <c r="J50" s="116"/>
      <c r="K50" s="116"/>
      <c r="L50" s="116"/>
      <c r="M50" s="116"/>
      <c r="N50" s="116"/>
      <c r="O50" s="116"/>
      <c r="P50" s="116"/>
      <c r="Q50" s="116"/>
      <c r="R50" s="116"/>
      <c r="S50" s="116"/>
      <c r="T50" s="116"/>
      <c r="U50" s="116"/>
      <c r="V50" s="116"/>
      <c r="W50" s="116"/>
      <c r="X50" s="116"/>
      <c r="Y50" s="116"/>
      <c r="Z50" s="116"/>
      <c r="AA50" s="116"/>
      <c r="AB50" s="116"/>
      <c r="AC50" s="116"/>
      <c r="AD50" s="117"/>
      <c r="AE50" s="121">
        <f t="shared" ref="AE50:AE55" si="7">SUM(H50:AD50)</f>
        <v>26000</v>
      </c>
      <c r="AF50" s="18"/>
      <c r="AG50" s="18"/>
      <c r="AH50" s="17"/>
      <c r="AI50" s="17"/>
      <c r="AJ50" s="17"/>
      <c r="AK50" s="17"/>
      <c r="AL50" s="17"/>
      <c r="AM50" s="17"/>
      <c r="AN50" s="17"/>
      <c r="AO50" s="17"/>
    </row>
    <row r="51" spans="2:41" s="12" customFormat="1" ht="25.05" customHeight="1" x14ac:dyDescent="0.3">
      <c r="B51" s="28" t="s">
        <v>36</v>
      </c>
      <c r="C51" s="29"/>
      <c r="D51" s="29"/>
      <c r="E51" s="29"/>
      <c r="F51" s="134"/>
      <c r="G51" s="98"/>
      <c r="H51" s="125">
        <v>14500</v>
      </c>
      <c r="I51" s="116"/>
      <c r="J51" s="116"/>
      <c r="K51" s="116"/>
      <c r="L51" s="116"/>
      <c r="M51" s="116"/>
      <c r="N51" s="116"/>
      <c r="O51" s="116"/>
      <c r="P51" s="116"/>
      <c r="Q51" s="116"/>
      <c r="R51" s="116"/>
      <c r="S51" s="116"/>
      <c r="T51" s="116"/>
      <c r="U51" s="116"/>
      <c r="V51" s="116"/>
      <c r="W51" s="116"/>
      <c r="X51" s="116"/>
      <c r="Y51" s="116"/>
      <c r="Z51" s="116"/>
      <c r="AA51" s="116"/>
      <c r="AB51" s="116"/>
      <c r="AC51" s="116"/>
      <c r="AD51" s="117"/>
      <c r="AE51" s="121">
        <f t="shared" si="7"/>
        <v>14500</v>
      </c>
      <c r="AF51" s="17"/>
      <c r="AG51" s="17"/>
      <c r="AH51" s="17"/>
      <c r="AI51" s="17"/>
      <c r="AJ51" s="17"/>
      <c r="AK51" s="17"/>
      <c r="AL51" s="17"/>
      <c r="AM51" s="17"/>
      <c r="AN51" s="17"/>
      <c r="AO51" s="17"/>
    </row>
    <row r="52" spans="2:41" s="12" customFormat="1" ht="25.05" customHeight="1" x14ac:dyDescent="0.3">
      <c r="B52" s="28" t="s">
        <v>37</v>
      </c>
      <c r="C52" s="29"/>
      <c r="D52" s="29"/>
      <c r="E52" s="29"/>
      <c r="F52" s="134"/>
      <c r="G52" s="98"/>
      <c r="H52" s="125">
        <v>3200</v>
      </c>
      <c r="I52" s="116"/>
      <c r="J52" s="116"/>
      <c r="K52" s="116"/>
      <c r="L52" s="116"/>
      <c r="M52" s="116"/>
      <c r="N52" s="116"/>
      <c r="O52" s="116"/>
      <c r="P52" s="116"/>
      <c r="Q52" s="116"/>
      <c r="R52" s="116"/>
      <c r="S52" s="116"/>
      <c r="T52" s="116"/>
      <c r="U52" s="116"/>
      <c r="V52" s="116"/>
      <c r="W52" s="116"/>
      <c r="X52" s="116"/>
      <c r="Y52" s="116"/>
      <c r="Z52" s="116"/>
      <c r="AA52" s="116"/>
      <c r="AB52" s="116"/>
      <c r="AC52" s="116"/>
      <c r="AD52" s="117"/>
      <c r="AE52" s="121">
        <f t="shared" si="7"/>
        <v>3200</v>
      </c>
      <c r="AF52" s="17"/>
      <c r="AG52" s="17"/>
      <c r="AH52" s="17"/>
      <c r="AI52" s="17"/>
      <c r="AJ52" s="17"/>
      <c r="AK52" s="17"/>
      <c r="AL52" s="17"/>
      <c r="AM52" s="17"/>
      <c r="AN52" s="17"/>
      <c r="AO52" s="17"/>
    </row>
    <row r="53" spans="2:41" s="12" customFormat="1" ht="25.05" customHeight="1" x14ac:dyDescent="0.3">
      <c r="B53" s="28" t="s">
        <v>38</v>
      </c>
      <c r="C53" s="29"/>
      <c r="D53" s="29"/>
      <c r="E53" s="29"/>
      <c r="F53" s="134"/>
      <c r="G53" s="98"/>
      <c r="H53" s="125"/>
      <c r="I53" s="116"/>
      <c r="J53" s="116"/>
      <c r="K53" s="116"/>
      <c r="L53" s="116"/>
      <c r="M53" s="116"/>
      <c r="N53" s="116"/>
      <c r="O53" s="116"/>
      <c r="P53" s="116"/>
      <c r="Q53" s="116"/>
      <c r="R53" s="116"/>
      <c r="S53" s="116"/>
      <c r="T53" s="116"/>
      <c r="U53" s="116"/>
      <c r="V53" s="116"/>
      <c r="W53" s="116">
        <v>2800</v>
      </c>
      <c r="X53" s="116"/>
      <c r="Y53" s="116"/>
      <c r="Z53" s="116"/>
      <c r="AA53" s="116"/>
      <c r="AB53" s="116"/>
      <c r="AC53" s="116"/>
      <c r="AD53" s="117"/>
      <c r="AE53" s="121">
        <f t="shared" si="7"/>
        <v>2800</v>
      </c>
      <c r="AF53" s="17"/>
      <c r="AG53" s="17"/>
      <c r="AH53" s="17"/>
      <c r="AI53" s="17"/>
      <c r="AJ53" s="17"/>
      <c r="AK53" s="17"/>
      <c r="AL53" s="17"/>
      <c r="AM53" s="17"/>
      <c r="AN53" s="17"/>
      <c r="AO53" s="17"/>
    </row>
    <row r="54" spans="2:41" s="12" customFormat="1" ht="25.05" customHeight="1" x14ac:dyDescent="0.3">
      <c r="B54" s="28" t="s">
        <v>38</v>
      </c>
      <c r="C54" s="29"/>
      <c r="D54" s="29"/>
      <c r="E54" s="29"/>
      <c r="F54" s="134"/>
      <c r="G54" s="98"/>
      <c r="H54" s="125"/>
      <c r="I54" s="116"/>
      <c r="J54" s="116"/>
      <c r="K54" s="116"/>
      <c r="L54" s="116"/>
      <c r="M54" s="116"/>
      <c r="N54" s="116"/>
      <c r="O54" s="116"/>
      <c r="P54" s="116"/>
      <c r="Q54" s="116"/>
      <c r="R54" s="116"/>
      <c r="S54" s="116"/>
      <c r="T54" s="116"/>
      <c r="U54" s="116"/>
      <c r="V54" s="116"/>
      <c r="W54" s="116"/>
      <c r="X54" s="116">
        <v>1100</v>
      </c>
      <c r="Y54" s="116"/>
      <c r="Z54" s="116"/>
      <c r="AA54" s="116"/>
      <c r="AB54" s="116"/>
      <c r="AC54" s="116"/>
      <c r="AD54" s="117"/>
      <c r="AE54" s="121">
        <f t="shared" si="7"/>
        <v>1100</v>
      </c>
      <c r="AF54" s="17"/>
      <c r="AG54" s="17"/>
      <c r="AH54" s="17"/>
      <c r="AI54" s="17"/>
      <c r="AJ54" s="17"/>
      <c r="AK54" s="17"/>
      <c r="AL54" s="17"/>
      <c r="AM54" s="17"/>
      <c r="AN54" s="17"/>
      <c r="AO54" s="17"/>
    </row>
    <row r="55" spans="2:41" s="12" customFormat="1" ht="25.05" customHeight="1" thickBot="1" x14ac:dyDescent="0.35">
      <c r="B55" s="28" t="s">
        <v>38</v>
      </c>
      <c r="C55" s="29"/>
      <c r="D55" s="29"/>
      <c r="E55" s="29"/>
      <c r="F55" s="134"/>
      <c r="G55" s="98"/>
      <c r="H55" s="126"/>
      <c r="I55" s="118"/>
      <c r="J55" s="118"/>
      <c r="K55" s="118"/>
      <c r="L55" s="118"/>
      <c r="M55" s="118"/>
      <c r="N55" s="118"/>
      <c r="O55" s="118"/>
      <c r="P55" s="118"/>
      <c r="Q55" s="118"/>
      <c r="R55" s="118"/>
      <c r="S55" s="118"/>
      <c r="T55" s="118"/>
      <c r="U55" s="118"/>
      <c r="V55" s="118"/>
      <c r="W55" s="118"/>
      <c r="X55" s="118"/>
      <c r="Y55" s="118">
        <v>8500</v>
      </c>
      <c r="Z55" s="118"/>
      <c r="AA55" s="118"/>
      <c r="AB55" s="118"/>
      <c r="AC55" s="118"/>
      <c r="AD55" s="119"/>
      <c r="AE55" s="122">
        <f t="shared" si="7"/>
        <v>8500</v>
      </c>
      <c r="AF55" s="17"/>
      <c r="AG55" s="17"/>
      <c r="AH55" s="17"/>
      <c r="AI55" s="17"/>
      <c r="AJ55" s="17"/>
      <c r="AK55" s="17"/>
      <c r="AL55" s="17"/>
      <c r="AM55" s="17"/>
      <c r="AN55" s="17"/>
      <c r="AO55" s="17"/>
    </row>
    <row r="56" spans="2:41" s="7" customFormat="1" ht="30" customHeight="1" thickTop="1" thickBot="1" x14ac:dyDescent="0.35">
      <c r="B56" s="127" t="s">
        <v>4</v>
      </c>
      <c r="C56" s="128"/>
      <c r="D56" s="128"/>
      <c r="E56" s="129"/>
      <c r="F56" s="130"/>
      <c r="G56" s="131" t="s">
        <v>51</v>
      </c>
      <c r="H56" s="109">
        <f t="shared" ref="H56:AE56" si="8">SUM(H49:H55)</f>
        <v>61700</v>
      </c>
      <c r="I56" s="110">
        <f t="shared" si="8"/>
        <v>0</v>
      </c>
      <c r="J56" s="110">
        <f t="shared" si="8"/>
        <v>0</v>
      </c>
      <c r="K56" s="110">
        <f t="shared" si="8"/>
        <v>0</v>
      </c>
      <c r="L56" s="110">
        <f t="shared" si="8"/>
        <v>0</v>
      </c>
      <c r="M56" s="110">
        <f t="shared" si="8"/>
        <v>0</v>
      </c>
      <c r="N56" s="110">
        <f t="shared" si="8"/>
        <v>0</v>
      </c>
      <c r="O56" s="110">
        <f t="shared" si="8"/>
        <v>0</v>
      </c>
      <c r="P56" s="110">
        <f t="shared" si="8"/>
        <v>0</v>
      </c>
      <c r="Q56" s="110">
        <f t="shared" si="8"/>
        <v>0</v>
      </c>
      <c r="R56" s="110">
        <f t="shared" si="8"/>
        <v>0</v>
      </c>
      <c r="S56" s="110">
        <f t="shared" si="8"/>
        <v>0</v>
      </c>
      <c r="T56" s="110">
        <f t="shared" si="8"/>
        <v>0</v>
      </c>
      <c r="U56" s="110">
        <f t="shared" si="8"/>
        <v>0</v>
      </c>
      <c r="V56" s="110">
        <f t="shared" si="8"/>
        <v>0</v>
      </c>
      <c r="W56" s="110">
        <f t="shared" si="8"/>
        <v>2800</v>
      </c>
      <c r="X56" s="110">
        <f t="shared" si="8"/>
        <v>1100</v>
      </c>
      <c r="Y56" s="110">
        <f t="shared" si="8"/>
        <v>8500</v>
      </c>
      <c r="Z56" s="110">
        <f t="shared" si="8"/>
        <v>0</v>
      </c>
      <c r="AA56" s="110">
        <f t="shared" si="8"/>
        <v>0</v>
      </c>
      <c r="AB56" s="110">
        <f t="shared" si="8"/>
        <v>0</v>
      </c>
      <c r="AC56" s="110">
        <f t="shared" si="8"/>
        <v>0</v>
      </c>
      <c r="AD56" s="111">
        <f t="shared" si="8"/>
        <v>0</v>
      </c>
      <c r="AE56" s="112">
        <f t="shared" si="8"/>
        <v>74100</v>
      </c>
      <c r="AF56" s="19"/>
      <c r="AG56" s="19"/>
      <c r="AH56" s="19"/>
      <c r="AI56" s="19"/>
      <c r="AJ56" s="19"/>
      <c r="AK56" s="19"/>
      <c r="AL56" s="19"/>
      <c r="AM56" s="19"/>
      <c r="AN56" s="19"/>
      <c r="AO56" s="19"/>
    </row>
    <row r="57" spans="2:41" s="7" customFormat="1" ht="10.050000000000001" customHeight="1" x14ac:dyDescent="0.3">
      <c r="H57" s="70"/>
      <c r="AF57" s="83"/>
    </row>
    <row r="58" spans="2:41" s="7" customFormat="1" ht="25.95" customHeight="1" x14ac:dyDescent="0.3">
      <c r="B58" s="137" t="s">
        <v>45</v>
      </c>
      <c r="H58" s="70"/>
      <c r="AF58" s="83"/>
    </row>
    <row r="59" spans="2:41" s="7" customFormat="1" ht="40.049999999999997" customHeight="1" x14ac:dyDescent="0.3">
      <c r="B59" s="138" t="s">
        <v>42</v>
      </c>
      <c r="C59" s="143">
        <f>AF45</f>
        <v>265400</v>
      </c>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row>
    <row r="60" spans="2:41" s="7" customFormat="1" ht="40.049999999999997" customHeight="1" x14ac:dyDescent="0.3">
      <c r="B60" s="138" t="s">
        <v>41</v>
      </c>
      <c r="C60" s="143">
        <f>AE56</f>
        <v>74100</v>
      </c>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row>
    <row r="61" spans="2:41" s="7" customFormat="1" ht="40.049999999999997" customHeight="1" thickBot="1" x14ac:dyDescent="0.35">
      <c r="B61" s="144" t="s">
        <v>46</v>
      </c>
      <c r="C61" s="145">
        <f>(C59+C60)*0.1</f>
        <v>33950</v>
      </c>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2:41" s="7" customFormat="1" ht="40.049999999999997" customHeight="1" thickTop="1" thickBot="1" x14ac:dyDescent="0.35">
      <c r="B62" s="146" t="s">
        <v>23</v>
      </c>
      <c r="C62" s="147">
        <f>SUM(C59:C61)</f>
        <v>373450</v>
      </c>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2:41" s="21" customFormat="1" x14ac:dyDescent="0.3"/>
    <row r="64" spans="2:41" ht="49.95" customHeight="1" x14ac:dyDescent="0.3">
      <c r="B64" s="149" t="s">
        <v>0</v>
      </c>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row>
    <row r="65" spans="1:2" ht="15.6" x14ac:dyDescent="0.3">
      <c r="A65" s="20"/>
    </row>
    <row r="66" spans="1:2" ht="15.6" x14ac:dyDescent="0.3">
      <c r="A66" s="20"/>
    </row>
    <row r="67" spans="1:2" ht="27.6" x14ac:dyDescent="0.3">
      <c r="A67" s="20"/>
      <c r="B67" s="148"/>
    </row>
    <row r="68" spans="1:2" ht="15.6" x14ac:dyDescent="0.3">
      <c r="A68" s="20"/>
    </row>
    <row r="69" spans="1:2" ht="15.6" x14ac:dyDescent="0.3">
      <c r="A69" s="20"/>
    </row>
    <row r="70" spans="1:2" ht="15.6" x14ac:dyDescent="0.3">
      <c r="A70" s="20"/>
    </row>
    <row r="71" spans="1:2" ht="15.6" x14ac:dyDescent="0.3">
      <c r="A71" s="20"/>
    </row>
    <row r="72" spans="1:2" ht="15.6" x14ac:dyDescent="0.3">
      <c r="A72" s="20"/>
    </row>
    <row r="73" spans="1:2" ht="15.6" x14ac:dyDescent="0.3">
      <c r="A73" s="20"/>
    </row>
    <row r="74" spans="1:2" ht="15.6" x14ac:dyDescent="0.3">
      <c r="A74" s="20"/>
    </row>
    <row r="75" spans="1:2" ht="15.6" x14ac:dyDescent="0.3">
      <c r="A75" s="20"/>
    </row>
    <row r="76" spans="1:2" ht="15.6" x14ac:dyDescent="0.3">
      <c r="A76" s="20"/>
    </row>
    <row r="77" spans="1:2" ht="15.6" x14ac:dyDescent="0.3">
      <c r="A77" s="20"/>
    </row>
    <row r="78" spans="1:2" ht="15.6" x14ac:dyDescent="0.3">
      <c r="A78" s="20"/>
    </row>
    <row r="79" spans="1:2" ht="15.6" x14ac:dyDescent="0.3">
      <c r="A79" s="20"/>
    </row>
    <row r="80" spans="1:2" ht="15.6" x14ac:dyDescent="0.3">
      <c r="A80" s="20"/>
    </row>
    <row r="81" spans="1:1" ht="15.6" x14ac:dyDescent="0.3">
      <c r="A81" s="20"/>
    </row>
    <row r="82" spans="1:1" ht="15.6" x14ac:dyDescent="0.3">
      <c r="A82" s="20"/>
    </row>
    <row r="83" spans="1:1" ht="15.6" x14ac:dyDescent="0.3">
      <c r="A83" s="20"/>
    </row>
    <row r="84" spans="1:1" ht="15.6" x14ac:dyDescent="0.3">
      <c r="A84" s="20"/>
    </row>
    <row r="85" spans="1:1" ht="15.6" x14ac:dyDescent="0.3">
      <c r="A85" s="20"/>
    </row>
    <row r="86" spans="1:1" ht="21" customHeight="1" x14ac:dyDescent="0.3">
      <c r="A86" s="20"/>
    </row>
    <row r="89" spans="1:1" ht="42" customHeight="1" x14ac:dyDescent="0.3"/>
  </sheetData>
  <mergeCells count="1">
    <mergeCell ref="B64:AF64"/>
  </mergeCells>
  <phoneticPr fontId="2" type="noConversion"/>
  <hyperlinks>
    <hyperlink ref="B64:AF64" r:id="rId1" display="CLICK HERE TO CREATE IN SMARTSHEET" xr:uid="{848427B8-1C8B-486A-98A6-8795D2E8F730}"/>
  </hyperlinks>
  <printOptions verticalCentered="1"/>
  <pageMargins left="0.25" right="0.25" top="0.25" bottom="0.25" header="0" footer="0"/>
  <pageSetup scale="31" fitToWidth="0" fitToHeight="0" orientation="landscape" verticalDpi="0" r:id="rId2"/>
  <ignoredErrors>
    <ignoredError sqref="AE16:AE29"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AO88"/>
  <sheetViews>
    <sheetView showGridLines="0" topLeftCell="A13" zoomScale="90" zoomScaleNormal="90" workbookViewId="0">
      <selection activeCell="B64" sqref="B64"/>
    </sheetView>
  </sheetViews>
  <sheetFormatPr defaultColWidth="10.796875" defaultRowHeight="15" x14ac:dyDescent="0.3"/>
  <cols>
    <col min="1" max="1" width="3.5" style="6" customWidth="1"/>
    <col min="2" max="2" width="36.796875" style="6" customWidth="1"/>
    <col min="3" max="3" width="30.796875" style="6" customWidth="1"/>
    <col min="4" max="4" width="7.69921875" style="6" customWidth="1"/>
    <col min="5" max="5" width="11.5" style="6" customWidth="1"/>
    <col min="6" max="7" width="13.796875" style="6" customWidth="1"/>
    <col min="8" max="8" width="11.5" style="6" bestFit="1" customWidth="1"/>
    <col min="9" max="30" width="10.796875" style="6"/>
    <col min="31" max="32" width="15.796875" style="6" customWidth="1"/>
    <col min="33" max="16384" width="10.796875" style="6"/>
  </cols>
  <sheetData>
    <row r="1" spans="2:41" ht="49.95" customHeight="1" x14ac:dyDescent="0.3">
      <c r="B1" s="1" t="s">
        <v>2</v>
      </c>
      <c r="C1" s="1"/>
      <c r="E1" s="1"/>
    </row>
    <row r="2" spans="2:41" s="7" customFormat="1" ht="25.05" customHeight="1" x14ac:dyDescent="0.3">
      <c r="H2" s="139" t="s">
        <v>50</v>
      </c>
    </row>
    <row r="3" spans="2:41" s="7" customFormat="1" ht="25.05" customHeight="1" x14ac:dyDescent="0.3">
      <c r="B3" s="33" t="s">
        <v>7</v>
      </c>
      <c r="C3" s="23"/>
      <c r="D3" s="23"/>
      <c r="E3" s="23"/>
      <c r="F3" s="93" t="s">
        <v>5</v>
      </c>
      <c r="G3" s="32" t="s">
        <v>6</v>
      </c>
      <c r="H3" s="22" t="str">
        <f>TEXT($F$4,"MMM-YYYY")</f>
        <v>Jan-1900</v>
      </c>
      <c r="I3" s="22" t="str">
        <f>TEXT(EDATE($F$4,1),"MMM-yyyy")</f>
        <v>Jan-1900</v>
      </c>
      <c r="J3" s="22" t="str">
        <f>TEXT(EDATE($F$4,2),"MMM-yyyy")</f>
        <v>Feb-1900</v>
      </c>
      <c r="K3" s="22" t="str">
        <f>TEXT(EDATE($F$4,3),"MMM-yyyy")</f>
        <v>Mar-1900</v>
      </c>
      <c r="L3" s="22" t="str">
        <f>TEXT(EDATE($F$4,4),"MMM-yyyy")</f>
        <v>Apr-1900</v>
      </c>
      <c r="M3" s="22" t="str">
        <f>TEXT(EDATE($F$4,5),"MMM-yyyy")</f>
        <v>May-1900</v>
      </c>
      <c r="N3" s="22" t="str">
        <f>TEXT(EDATE($F$4,6),"MMM-yyyyy")</f>
        <v>Jun-1900</v>
      </c>
      <c r="O3" s="22" t="str">
        <f>TEXT(EDATE($F$4,7),"MMM-yyyy")</f>
        <v>Jul-1900</v>
      </c>
      <c r="P3" s="22" t="str">
        <f>TEXT(EDATE($F$4,8),"MMM-yyyy")</f>
        <v>Aug-1900</v>
      </c>
      <c r="Q3" s="22" t="str">
        <f>TEXT(EDATE($F$4,9),"MMM-yyyy")</f>
        <v>Sep-1900</v>
      </c>
      <c r="R3" s="22" t="str">
        <f>TEXT(EDATE($F$4,10),"MMM-yyyy")</f>
        <v>Oct-1900</v>
      </c>
      <c r="S3" s="22" t="str">
        <f>TEXT(EDATE($F$4,11),"MMM-yyyy")</f>
        <v>Nov-1900</v>
      </c>
      <c r="T3" s="22" t="str">
        <f>TEXT(EDATE($F$4,12),"MMM-yyyy")</f>
        <v>Dec-1900</v>
      </c>
      <c r="U3" s="22" t="str">
        <f>TEXT(EDATE($F$4,13),"MMM-yyyy")</f>
        <v>Jan-1901</v>
      </c>
      <c r="V3" s="22" t="str">
        <f>TEXT(EDATE($F$4,14),"MMM-yyyy")</f>
        <v>Feb-1901</v>
      </c>
      <c r="W3" s="22" t="str">
        <f>TEXT(EDATE($F$4,15),"MMM-yyyy")</f>
        <v>Mar-1901</v>
      </c>
      <c r="X3" s="22" t="str">
        <f>TEXT(EDATE($F$4,16),"MMM-yyyy")</f>
        <v>Apr-1901</v>
      </c>
      <c r="Y3" s="22" t="str">
        <f>TEXT(EDATE($F$4,17),"MMM-yyyy")</f>
        <v>May-1901</v>
      </c>
      <c r="Z3" s="22" t="str">
        <f>TEXT(EDATE($F$4,18),"MMM-yyyy")</f>
        <v>Jun-1901</v>
      </c>
      <c r="AA3" s="22" t="str">
        <f>TEXT(EDATE($F$4,19),"MMM-yyyy")</f>
        <v>Jul-1901</v>
      </c>
      <c r="AB3" s="22" t="str">
        <f>TEXT(EDATE($F$4,20),"MMM-yyyy")</f>
        <v>Aug-1901</v>
      </c>
      <c r="AC3" s="22" t="str">
        <f>TEXT(EDATE($F$4,21),"MMM-yyyy")</f>
        <v>Sep-1901</v>
      </c>
      <c r="AD3" s="22" t="str">
        <f>TEXT(EDATE($F$4,22),"MMM-yyyy")</f>
        <v>Oct-1901</v>
      </c>
      <c r="AE3" s="9"/>
      <c r="AF3" s="9"/>
      <c r="AG3" s="9"/>
      <c r="AH3" s="9"/>
      <c r="AI3" s="9"/>
      <c r="AJ3" s="9"/>
      <c r="AK3" s="9"/>
      <c r="AL3" s="9"/>
      <c r="AM3" s="9"/>
      <c r="AN3" s="9"/>
      <c r="AO3" s="9"/>
    </row>
    <row r="4" spans="2:41" s="10" customFormat="1" ht="25.05" customHeight="1" x14ac:dyDescent="0.3">
      <c r="B4" s="26" t="s">
        <v>8</v>
      </c>
      <c r="C4" s="27"/>
      <c r="D4" s="27"/>
      <c r="E4" s="27"/>
      <c r="F4" s="94"/>
      <c r="G4" s="92"/>
      <c r="H4" s="34"/>
      <c r="I4" s="34"/>
      <c r="J4" s="34"/>
      <c r="K4" s="34"/>
      <c r="L4" s="34"/>
      <c r="M4" s="34"/>
      <c r="N4" s="34"/>
      <c r="O4" s="34"/>
      <c r="P4" s="34"/>
      <c r="Q4" s="34"/>
      <c r="R4" s="34"/>
      <c r="S4" s="34"/>
      <c r="T4" s="34"/>
      <c r="U4" s="34"/>
      <c r="V4" s="34"/>
      <c r="W4" s="34"/>
      <c r="X4" s="34"/>
      <c r="Y4" s="34"/>
      <c r="Z4" s="34"/>
      <c r="AA4" s="34"/>
      <c r="AB4" s="34"/>
      <c r="AC4" s="34"/>
      <c r="AD4" s="34"/>
      <c r="AE4" s="11"/>
      <c r="AF4" s="11"/>
      <c r="AG4" s="11"/>
      <c r="AH4" s="11"/>
      <c r="AI4" s="11"/>
      <c r="AJ4" s="11"/>
      <c r="AK4" s="11"/>
      <c r="AL4" s="11"/>
      <c r="AM4" s="11"/>
      <c r="AN4" s="11"/>
      <c r="AO4" s="11"/>
    </row>
    <row r="5" spans="2:41" s="12" customFormat="1" ht="25.05" customHeight="1" x14ac:dyDescent="0.3">
      <c r="B5" s="30" t="s">
        <v>9</v>
      </c>
      <c r="C5" s="31"/>
      <c r="D5" s="31"/>
      <c r="E5" s="31"/>
      <c r="F5" s="94"/>
      <c r="G5" s="92"/>
      <c r="H5" s="34"/>
      <c r="I5" s="34"/>
      <c r="J5" s="34"/>
      <c r="K5" s="34"/>
      <c r="L5" s="34"/>
      <c r="M5" s="34"/>
      <c r="N5" s="34"/>
      <c r="O5" s="34"/>
      <c r="P5" s="34"/>
      <c r="Q5" s="34"/>
      <c r="R5" s="34"/>
      <c r="S5" s="34"/>
      <c r="T5" s="34"/>
      <c r="U5" s="34"/>
      <c r="V5" s="34"/>
      <c r="W5" s="34"/>
      <c r="X5" s="34"/>
      <c r="Y5" s="34"/>
      <c r="Z5" s="34"/>
      <c r="AA5" s="34"/>
      <c r="AB5" s="34"/>
      <c r="AC5" s="34"/>
      <c r="AD5" s="34"/>
      <c r="AE5" s="11"/>
      <c r="AF5" s="11"/>
      <c r="AG5" s="11"/>
      <c r="AH5" s="11"/>
      <c r="AI5" s="11"/>
      <c r="AJ5" s="11"/>
      <c r="AK5" s="11"/>
      <c r="AL5" s="11"/>
      <c r="AM5" s="11"/>
      <c r="AN5" s="11"/>
      <c r="AO5" s="11"/>
    </row>
    <row r="6" spans="2:41" s="12" customFormat="1" ht="25.05" customHeight="1" x14ac:dyDescent="0.3">
      <c r="B6" s="28" t="s">
        <v>10</v>
      </c>
      <c r="C6" s="29"/>
      <c r="D6" s="29"/>
      <c r="E6" s="29"/>
      <c r="F6" s="94"/>
      <c r="G6" s="92"/>
      <c r="H6" s="34"/>
      <c r="I6" s="34"/>
      <c r="J6" s="34"/>
      <c r="K6" s="34"/>
      <c r="L6" s="34"/>
      <c r="M6" s="34"/>
      <c r="N6" s="34"/>
      <c r="O6" s="34"/>
      <c r="P6" s="34"/>
      <c r="Q6" s="34"/>
      <c r="R6" s="34"/>
      <c r="S6" s="34"/>
      <c r="T6" s="34"/>
      <c r="U6" s="34"/>
      <c r="V6" s="34"/>
      <c r="W6" s="34"/>
      <c r="X6" s="34"/>
      <c r="Y6" s="34"/>
      <c r="Z6" s="34"/>
      <c r="AA6" s="34"/>
      <c r="AB6" s="34"/>
      <c r="AC6" s="34"/>
      <c r="AD6" s="34"/>
      <c r="AE6" s="11"/>
      <c r="AF6" s="11"/>
      <c r="AG6" s="11"/>
      <c r="AH6" s="11"/>
      <c r="AI6" s="11"/>
      <c r="AJ6" s="11"/>
      <c r="AK6" s="11"/>
      <c r="AL6" s="11"/>
      <c r="AM6" s="11"/>
      <c r="AN6" s="11"/>
      <c r="AO6" s="11"/>
    </row>
    <row r="7" spans="2:41" s="12" customFormat="1" ht="25.05" customHeight="1" x14ac:dyDescent="0.3">
      <c r="B7" s="30" t="s">
        <v>11</v>
      </c>
      <c r="C7" s="31"/>
      <c r="D7" s="31"/>
      <c r="E7" s="31"/>
      <c r="F7" s="94"/>
      <c r="G7" s="92"/>
      <c r="H7" s="34"/>
      <c r="I7" s="34"/>
      <c r="J7" s="34"/>
      <c r="K7" s="34"/>
      <c r="L7" s="34"/>
      <c r="M7" s="34"/>
      <c r="N7" s="34"/>
      <c r="O7" s="34"/>
      <c r="P7" s="34"/>
      <c r="Q7" s="34"/>
      <c r="R7" s="34"/>
      <c r="S7" s="34"/>
      <c r="T7" s="34"/>
      <c r="U7" s="34"/>
      <c r="V7" s="34"/>
      <c r="W7" s="34"/>
      <c r="X7" s="34"/>
      <c r="Y7" s="34"/>
      <c r="Z7" s="34"/>
      <c r="AA7" s="34"/>
      <c r="AB7" s="34"/>
      <c r="AC7" s="34"/>
      <c r="AD7" s="34"/>
      <c r="AE7" s="11"/>
      <c r="AF7" s="11"/>
      <c r="AG7" s="11"/>
      <c r="AH7" s="11"/>
      <c r="AI7" s="11"/>
      <c r="AJ7" s="11"/>
      <c r="AK7" s="11"/>
      <c r="AL7" s="11"/>
      <c r="AM7" s="11"/>
      <c r="AN7" s="11"/>
      <c r="AO7" s="11"/>
    </row>
    <row r="8" spans="2:41" s="12" customFormat="1" ht="25.05" customHeight="1" x14ac:dyDescent="0.3">
      <c r="B8" s="28" t="s">
        <v>12</v>
      </c>
      <c r="C8" s="29"/>
      <c r="D8" s="29"/>
      <c r="E8" s="29"/>
      <c r="F8" s="94"/>
      <c r="G8" s="92"/>
      <c r="H8" s="34"/>
      <c r="I8" s="34"/>
      <c r="J8" s="34"/>
      <c r="K8" s="34"/>
      <c r="L8" s="34"/>
      <c r="M8" s="34"/>
      <c r="N8" s="34"/>
      <c r="O8" s="34"/>
      <c r="P8" s="34"/>
      <c r="Q8" s="34"/>
      <c r="R8" s="34"/>
      <c r="S8" s="34"/>
      <c r="T8" s="34"/>
      <c r="U8" s="34"/>
      <c r="V8" s="34"/>
      <c r="W8" s="34"/>
      <c r="X8" s="34"/>
      <c r="Y8" s="34"/>
      <c r="Z8" s="34"/>
      <c r="AA8" s="34"/>
      <c r="AB8" s="34"/>
      <c r="AC8" s="34"/>
      <c r="AD8" s="34"/>
      <c r="AE8" s="11"/>
      <c r="AF8" s="11"/>
      <c r="AG8" s="11"/>
      <c r="AH8" s="13"/>
      <c r="AI8" s="13"/>
      <c r="AJ8" s="11"/>
      <c r="AK8" s="11"/>
      <c r="AL8" s="11"/>
      <c r="AM8" s="11"/>
      <c r="AN8" s="11"/>
      <c r="AO8" s="11"/>
    </row>
    <row r="9" spans="2:41" s="12" customFormat="1" ht="25.05" customHeight="1" x14ac:dyDescent="0.3">
      <c r="B9" s="30" t="s">
        <v>13</v>
      </c>
      <c r="C9" s="31"/>
      <c r="D9" s="31"/>
      <c r="E9" s="31"/>
      <c r="F9" s="94"/>
      <c r="G9" s="92"/>
      <c r="H9" s="34"/>
      <c r="I9" s="34"/>
      <c r="J9" s="34"/>
      <c r="K9" s="34"/>
      <c r="L9" s="34"/>
      <c r="M9" s="34"/>
      <c r="N9" s="34"/>
      <c r="O9" s="34"/>
      <c r="P9" s="34"/>
      <c r="Q9" s="34"/>
      <c r="R9" s="34"/>
      <c r="S9" s="34"/>
      <c r="T9" s="34"/>
      <c r="U9" s="34"/>
      <c r="V9" s="34"/>
      <c r="W9" s="34"/>
      <c r="X9" s="34"/>
      <c r="Y9" s="34"/>
      <c r="Z9" s="34"/>
      <c r="AA9" s="34"/>
      <c r="AB9" s="34"/>
      <c r="AC9" s="34"/>
      <c r="AD9" s="34"/>
      <c r="AE9" s="11"/>
      <c r="AF9" s="11"/>
      <c r="AG9" s="11"/>
      <c r="AH9" s="14"/>
      <c r="AI9" s="14"/>
      <c r="AJ9" s="11"/>
      <c r="AK9" s="11"/>
      <c r="AL9" s="11"/>
      <c r="AM9" s="11"/>
      <c r="AN9" s="11"/>
      <c r="AO9" s="11"/>
    </row>
    <row r="10" spans="2:41" s="12" customFormat="1" ht="25.05" customHeight="1" x14ac:dyDescent="0.3">
      <c r="B10" s="28" t="s">
        <v>14</v>
      </c>
      <c r="C10" s="29"/>
      <c r="D10" s="29"/>
      <c r="E10" s="29"/>
      <c r="F10" s="94"/>
      <c r="G10" s="92"/>
      <c r="H10" s="34"/>
      <c r="I10" s="34"/>
      <c r="J10" s="34"/>
      <c r="K10" s="34"/>
      <c r="L10" s="34"/>
      <c r="M10" s="34"/>
      <c r="N10" s="34"/>
      <c r="O10" s="34"/>
      <c r="P10" s="34"/>
      <c r="Q10" s="34"/>
      <c r="R10" s="34"/>
      <c r="S10" s="34"/>
      <c r="T10" s="34"/>
      <c r="U10" s="34"/>
      <c r="V10" s="34"/>
      <c r="W10" s="34"/>
      <c r="X10" s="34"/>
      <c r="Y10" s="34"/>
      <c r="Z10" s="34"/>
      <c r="AA10" s="34"/>
      <c r="AB10" s="34"/>
      <c r="AC10" s="34"/>
      <c r="AD10" s="34"/>
      <c r="AE10" s="11"/>
      <c r="AF10" s="11"/>
      <c r="AG10" s="11"/>
      <c r="AH10" s="11"/>
      <c r="AI10" s="11"/>
      <c r="AJ10" s="11"/>
      <c r="AK10" s="11"/>
      <c r="AL10" s="11"/>
      <c r="AM10" s="11"/>
      <c r="AN10" s="11"/>
      <c r="AO10" s="11"/>
    </row>
    <row r="11" spans="2:41" s="7" customFormat="1" ht="25.05" customHeight="1" x14ac:dyDescent="0.3">
      <c r="B11" s="28" t="s">
        <v>15</v>
      </c>
      <c r="C11" s="29"/>
      <c r="D11" s="29"/>
      <c r="E11" s="29"/>
      <c r="F11" s="141"/>
      <c r="G11" s="142"/>
      <c r="H11" s="40"/>
      <c r="I11" s="40"/>
      <c r="J11" s="40"/>
      <c r="K11" s="40"/>
      <c r="L11" s="40"/>
      <c r="M11" s="40"/>
      <c r="N11" s="40"/>
      <c r="O11" s="40"/>
      <c r="P11" s="40"/>
      <c r="Q11" s="40"/>
      <c r="R11" s="40"/>
      <c r="S11" s="40"/>
      <c r="T11" s="40"/>
      <c r="U11" s="40"/>
      <c r="V11" s="40"/>
      <c r="W11" s="40"/>
      <c r="X11" s="39"/>
      <c r="Y11" s="39"/>
      <c r="Z11" s="39"/>
      <c r="AA11" s="39"/>
      <c r="AB11" s="39"/>
      <c r="AC11" s="39"/>
      <c r="AD11" s="39"/>
      <c r="AE11" s="9"/>
      <c r="AF11" s="9"/>
      <c r="AG11" s="9"/>
      <c r="AH11" s="9"/>
      <c r="AI11" s="9"/>
      <c r="AJ11" s="9"/>
      <c r="AK11" s="9"/>
      <c r="AL11" s="9"/>
      <c r="AM11" s="9"/>
      <c r="AN11" s="9"/>
      <c r="AO11" s="9"/>
    </row>
    <row r="12" spans="2:41" s="7" customFormat="1" ht="25.05" customHeight="1" x14ac:dyDescent="0.3">
      <c r="H12" s="139" t="s">
        <v>48</v>
      </c>
      <c r="AF12" s="140" t="s">
        <v>52</v>
      </c>
    </row>
    <row r="13" spans="2:41" s="8" customFormat="1" ht="25.05" customHeight="1" x14ac:dyDescent="0.3">
      <c r="B13" s="33" t="s">
        <v>16</v>
      </c>
      <c r="C13" s="23"/>
      <c r="D13" s="23"/>
      <c r="E13" s="23"/>
      <c r="F13" s="23"/>
      <c r="G13" s="23"/>
      <c r="H13" s="23"/>
      <c r="I13" s="23"/>
      <c r="J13" s="23"/>
      <c r="K13" s="23"/>
      <c r="L13" s="23"/>
      <c r="M13" s="23"/>
      <c r="N13" s="23"/>
      <c r="O13" s="23"/>
      <c r="P13" s="23"/>
      <c r="Q13" s="23"/>
      <c r="R13" s="23"/>
      <c r="S13" s="50"/>
      <c r="T13" s="50"/>
      <c r="U13" s="50"/>
      <c r="V13" s="50"/>
      <c r="W13" s="50"/>
      <c r="X13" s="50"/>
      <c r="Y13" s="50"/>
      <c r="Z13" s="50"/>
      <c r="AA13" s="50"/>
      <c r="AB13" s="50"/>
      <c r="AC13" s="50"/>
      <c r="AD13" s="50"/>
      <c r="AE13" s="50"/>
      <c r="AF13" s="51"/>
      <c r="AG13" s="15"/>
      <c r="AH13" s="15"/>
      <c r="AI13" s="15"/>
      <c r="AJ13" s="15"/>
      <c r="AK13" s="15"/>
      <c r="AL13" s="15"/>
      <c r="AM13" s="15"/>
      <c r="AN13" s="15"/>
      <c r="AO13" s="15"/>
    </row>
    <row r="14" spans="2:41" s="4" customFormat="1" ht="19.05" customHeight="1" x14ac:dyDescent="0.2">
      <c r="B14" s="42"/>
      <c r="C14" s="42"/>
      <c r="D14" s="44"/>
      <c r="E14" s="44"/>
      <c r="F14" s="100" t="s">
        <v>17</v>
      </c>
      <c r="G14" s="95" t="s">
        <v>19</v>
      </c>
      <c r="H14" s="48" t="str">
        <f>TEXT($F$4,"MMM-YYYY")</f>
        <v>Jan-1900</v>
      </c>
      <c r="I14" s="48" t="str">
        <f>TEXT(EDATE($F$4,1),"MMM-yyyy")</f>
        <v>Jan-1900</v>
      </c>
      <c r="J14" s="46" t="str">
        <f>TEXT(EDATE($F$4,2),"MMM-yyyy")</f>
        <v>Feb-1900</v>
      </c>
      <c r="K14" s="46" t="str">
        <f>TEXT(EDATE($F$4,3),"MMM-yyyy")</f>
        <v>Mar-1900</v>
      </c>
      <c r="L14" s="46" t="str">
        <f>TEXT(EDATE($F$4,4),"MMM-yyyy")</f>
        <v>Apr-1900</v>
      </c>
      <c r="M14" s="46" t="str">
        <f>TEXT(EDATE($F$4,5),"MMM-yyyy")</f>
        <v>May-1900</v>
      </c>
      <c r="N14" s="46" t="str">
        <f>TEXT(EDATE($F$4,6),"MMM-yyyyy")</f>
        <v>Jun-1900</v>
      </c>
      <c r="O14" s="46" t="str">
        <f>TEXT(EDATE($F$4,7),"MMM-yyyy")</f>
        <v>Jul-1900</v>
      </c>
      <c r="P14" s="46" t="str">
        <f>TEXT(EDATE($F$4,8),"MMM-yyyy")</f>
        <v>Aug-1900</v>
      </c>
      <c r="Q14" s="46" t="str">
        <f>TEXT(EDATE($F$4,9),"MMM-yyyy")</f>
        <v>Sep-1900</v>
      </c>
      <c r="R14" s="46" t="str">
        <f>TEXT(EDATE($F$4,10),"MMM-yyyy")</f>
        <v>Oct-1900</v>
      </c>
      <c r="S14" s="46" t="str">
        <f>TEXT(EDATE($F$4,11),"MMM-yyyy")</f>
        <v>Nov-1900</v>
      </c>
      <c r="T14" s="46" t="str">
        <f>TEXT(EDATE($F$4,12),"MMM-yyyy")</f>
        <v>Dec-1900</v>
      </c>
      <c r="U14" s="46" t="str">
        <f>TEXT(EDATE($F$4,13),"MMM-yyyy")</f>
        <v>Jan-1901</v>
      </c>
      <c r="V14" s="46" t="str">
        <f>TEXT(EDATE($F$4,14),"MMM-yyyy")</f>
        <v>Feb-1901</v>
      </c>
      <c r="W14" s="46" t="str">
        <f>TEXT(EDATE($F$4,15),"MMM-yyyy")</f>
        <v>Mar-1901</v>
      </c>
      <c r="X14" s="46" t="str">
        <f>TEXT(EDATE($F$4,16),"MMM-yyyy")</f>
        <v>Apr-1901</v>
      </c>
      <c r="Y14" s="46" t="str">
        <f>TEXT(EDATE($F$4,17),"MMM-yyyy")</f>
        <v>May-1901</v>
      </c>
      <c r="Z14" s="46" t="str">
        <f>TEXT(EDATE($F$4,18),"MMM-yyyy")</f>
        <v>Jun-1901</v>
      </c>
      <c r="AA14" s="46" t="str">
        <f>TEXT(EDATE($F$4,19),"MMM-yyyy")</f>
        <v>Jul-1901</v>
      </c>
      <c r="AB14" s="46" t="str">
        <f>TEXT(EDATE($F$4,20),"MMM-yyyy")</f>
        <v>Aug-1901</v>
      </c>
      <c r="AC14" s="46" t="str">
        <f>TEXT(EDATE($F$4,21),"MMM-yyyy")</f>
        <v>Sep-1901</v>
      </c>
      <c r="AD14" s="64" t="str">
        <f>TEXT(EDATE($F$4,22),"MMM-yyyy")</f>
        <v>Oct-1901</v>
      </c>
      <c r="AE14" s="68" t="s">
        <v>25</v>
      </c>
      <c r="AF14" s="66" t="s">
        <v>23</v>
      </c>
      <c r="AG14" s="5"/>
      <c r="AH14" s="5"/>
      <c r="AI14" s="5"/>
      <c r="AJ14" s="5"/>
      <c r="AK14" s="5"/>
      <c r="AL14" s="5"/>
      <c r="AM14" s="5"/>
      <c r="AN14" s="5"/>
      <c r="AO14" s="5"/>
    </row>
    <row r="15" spans="2:41" s="8" customFormat="1" ht="25.05" customHeight="1" x14ac:dyDescent="0.3">
      <c r="B15" s="43" t="s">
        <v>21</v>
      </c>
      <c r="C15" s="43" t="s">
        <v>22</v>
      </c>
      <c r="D15" s="45" t="s">
        <v>3</v>
      </c>
      <c r="E15" s="45" t="s">
        <v>49</v>
      </c>
      <c r="F15" s="101" t="s">
        <v>18</v>
      </c>
      <c r="G15" s="96" t="s">
        <v>20</v>
      </c>
      <c r="H15" s="49">
        <f>NETWORKDAYS($F$4,EOMONTH($F$4,0),)</f>
        <v>22</v>
      </c>
      <c r="I15" s="49">
        <f>NETWORKDAYS(EDATE($F$4,1),EOMONTH(EDATE($F$4,1),0),)</f>
        <v>1</v>
      </c>
      <c r="J15" s="47">
        <f>NETWORKDAYS(EDATE($F$4,2),EOMONTH(EDATE($F$4,2),0),)</f>
        <v>-2</v>
      </c>
      <c r="K15" s="47">
        <f>NETWORKDAYS(EDATE($F$4,3),EOMONTH(EDATE($F$4,3),0),)</f>
        <v>0</v>
      </c>
      <c r="L15" s="47">
        <f>NETWORKDAYS(EDATE($F$4,4),EOMONTH(EDATE($F$4,4),0),)</f>
        <v>1</v>
      </c>
      <c r="M15" s="47">
        <f>NETWORKDAYS(EDATE($F$4,5),EOMONTH(EDATE($F$4,5),0),)</f>
        <v>1</v>
      </c>
      <c r="N15" s="47">
        <f>NETWORKDAYS(EDATE($F$4,6),EOMONTH(EDATE($F$4,6),0),)</f>
        <v>0</v>
      </c>
      <c r="O15" s="47">
        <f>NETWORKDAYS(EDATE($F$4,7),EOMONTH(EDATE($F$4,7),0),)</f>
        <v>1</v>
      </c>
      <c r="P15" s="47">
        <f>NETWORKDAYS(EDATE($F$4,8),EOMONTH(EDATE($F$4,8),0),)</f>
        <v>1</v>
      </c>
      <c r="Q15" s="47">
        <f>NETWORKDAYS(EDATE($F$4,9),EOMONTH(EDATE($F$4,9),0),)</f>
        <v>0</v>
      </c>
      <c r="R15" s="47">
        <f>NETWORKDAYS(EDATE($F$4,10),EOMONTH(EDATE($F$4,10),0),)</f>
        <v>1</v>
      </c>
      <c r="S15" s="47">
        <f>NETWORKDAYS(EDATE($F$4,11),EOMONTH(EDATE($F$4,11),0),)</f>
        <v>1</v>
      </c>
      <c r="T15" s="47">
        <f>NETWORKDAYS(EDATE($F$4,12),EOMONTH(EDATE($F$4,12),0),)</f>
        <v>1</v>
      </c>
      <c r="U15" s="47">
        <f>NETWORKDAYS(EDATE($F$4,13),EOMONTH(EDATE($F$4,13),0),)</f>
        <v>1</v>
      </c>
      <c r="V15" s="47">
        <f>NETWORKDAYS(EDATE($F$4,14),EOMONTH(EDATE($F$4,14),0),)</f>
        <v>1</v>
      </c>
      <c r="W15" s="47">
        <f>NETWORKDAYS(EDATE($F$4,15),EOMONTH(EDATE($F$4,15),0),)</f>
        <v>0</v>
      </c>
      <c r="X15" s="47">
        <f>NETWORKDAYS(EDATE($F$4,16),EOMONTH(EDATE($F$4,16),0),)</f>
        <v>1</v>
      </c>
      <c r="Y15" s="47">
        <f>NETWORKDAYS(EDATE($F$4,17),EOMONTH(EDATE($F$4,17),0),)</f>
        <v>1</v>
      </c>
      <c r="Z15" s="47">
        <f>NETWORKDAYS(EDATE($F$4,18),EOMONTH(EDATE($F$4,18),0),)</f>
        <v>0</v>
      </c>
      <c r="AA15" s="47">
        <f>NETWORKDAYS(EDATE($F$4,19),EOMONTH(EDATE($F$4,19),0),)</f>
        <v>1</v>
      </c>
      <c r="AB15" s="47">
        <f>NETWORKDAYS(EDATE($F$4,20),EOMONTH(EDATE($F$4,20),0),)</f>
        <v>0</v>
      </c>
      <c r="AC15" s="47">
        <f>NETWORKDAYS(EDATE($F$4,21),EOMONTH(EDATE($F$4,21),0),)</f>
        <v>1</v>
      </c>
      <c r="AD15" s="65">
        <f>NETWORKDAYS(EDATE($F$4,22),EOMONTH(EDATE($F$4,22),0),)</f>
        <v>1</v>
      </c>
      <c r="AE15" s="69" t="s">
        <v>32</v>
      </c>
      <c r="AF15" s="67" t="s">
        <v>24</v>
      </c>
      <c r="AG15" s="16"/>
      <c r="AH15" s="16"/>
      <c r="AI15" s="16"/>
      <c r="AJ15" s="16"/>
      <c r="AK15" s="16"/>
      <c r="AL15" s="16"/>
      <c r="AM15" s="16"/>
      <c r="AN15" s="16"/>
      <c r="AO15" s="16"/>
    </row>
    <row r="16" spans="2:41" s="12" customFormat="1" ht="25.05" customHeight="1" x14ac:dyDescent="0.3">
      <c r="B16" s="71"/>
      <c r="C16" s="71"/>
      <c r="D16" s="72"/>
      <c r="E16" s="73"/>
      <c r="F16" s="102"/>
      <c r="G16" s="97"/>
      <c r="H16" s="84"/>
      <c r="I16" s="84"/>
      <c r="J16" s="84"/>
      <c r="K16" s="84"/>
      <c r="L16" s="84"/>
      <c r="M16" s="84"/>
      <c r="N16" s="84"/>
      <c r="O16" s="84"/>
      <c r="P16" s="84"/>
      <c r="Q16" s="84"/>
      <c r="R16" s="84"/>
      <c r="S16" s="84"/>
      <c r="T16" s="84"/>
      <c r="U16" s="84"/>
      <c r="V16" s="84"/>
      <c r="W16" s="84"/>
      <c r="X16" s="84"/>
      <c r="Y16" s="84"/>
      <c r="Z16" s="84"/>
      <c r="AA16" s="84"/>
      <c r="AB16" s="84"/>
      <c r="AC16" s="84"/>
      <c r="AD16" s="85"/>
      <c r="AE16" s="90">
        <f>SUM(H16:AD16)*8</f>
        <v>0</v>
      </c>
      <c r="AF16" s="91">
        <f>AE16*E16*D16</f>
        <v>0</v>
      </c>
      <c r="AG16" s="17"/>
      <c r="AH16" s="17"/>
      <c r="AI16" s="17"/>
      <c r="AJ16" s="17"/>
      <c r="AK16" s="17"/>
      <c r="AL16" s="17"/>
      <c r="AM16" s="17"/>
      <c r="AN16" s="17"/>
      <c r="AO16" s="17"/>
    </row>
    <row r="17" spans="2:41" s="12" customFormat="1" ht="25.05" customHeight="1" x14ac:dyDescent="0.3">
      <c r="B17" s="74"/>
      <c r="C17" s="74"/>
      <c r="D17" s="75"/>
      <c r="E17" s="76"/>
      <c r="F17" s="103"/>
      <c r="G17" s="98"/>
      <c r="H17" s="86"/>
      <c r="I17" s="86"/>
      <c r="J17" s="86"/>
      <c r="K17" s="86"/>
      <c r="L17" s="86"/>
      <c r="M17" s="86"/>
      <c r="N17" s="86"/>
      <c r="O17" s="86"/>
      <c r="P17" s="86"/>
      <c r="Q17" s="86"/>
      <c r="R17" s="86"/>
      <c r="S17" s="86"/>
      <c r="T17" s="86"/>
      <c r="U17" s="86"/>
      <c r="V17" s="86"/>
      <c r="W17" s="86"/>
      <c r="X17" s="86"/>
      <c r="Y17" s="86"/>
      <c r="Z17" s="86"/>
      <c r="AA17" s="86"/>
      <c r="AB17" s="86"/>
      <c r="AC17" s="86"/>
      <c r="AD17" s="87"/>
      <c r="AE17" s="90">
        <f t="shared" ref="AE17:AE29" si="0">SUM(H17:AD17)*8</f>
        <v>0</v>
      </c>
      <c r="AF17" s="91">
        <f t="shared" ref="AF17:AF29" si="1">AE17*E17*D17</f>
        <v>0</v>
      </c>
      <c r="AG17" s="18"/>
      <c r="AH17" s="17"/>
      <c r="AI17" s="17"/>
      <c r="AJ17" s="17"/>
      <c r="AK17" s="17"/>
      <c r="AL17" s="17"/>
      <c r="AM17" s="17"/>
      <c r="AN17" s="17"/>
      <c r="AO17" s="17"/>
    </row>
    <row r="18" spans="2:41" s="12" customFormat="1" ht="25.05" customHeight="1" x14ac:dyDescent="0.3">
      <c r="B18" s="74"/>
      <c r="C18" s="74"/>
      <c r="D18" s="75"/>
      <c r="E18" s="76"/>
      <c r="F18" s="103"/>
      <c r="G18" s="98"/>
      <c r="H18" s="86"/>
      <c r="I18" s="86"/>
      <c r="J18" s="86"/>
      <c r="K18" s="86"/>
      <c r="L18" s="86"/>
      <c r="M18" s="86"/>
      <c r="N18" s="86"/>
      <c r="O18" s="86"/>
      <c r="P18" s="86"/>
      <c r="Q18" s="86"/>
      <c r="R18" s="86"/>
      <c r="S18" s="86"/>
      <c r="T18" s="86"/>
      <c r="U18" s="86"/>
      <c r="V18" s="86"/>
      <c r="W18" s="86"/>
      <c r="X18" s="86"/>
      <c r="Y18" s="86"/>
      <c r="Z18" s="86"/>
      <c r="AA18" s="86"/>
      <c r="AB18" s="86"/>
      <c r="AC18" s="86"/>
      <c r="AD18" s="87"/>
      <c r="AE18" s="90">
        <f t="shared" si="0"/>
        <v>0</v>
      </c>
      <c r="AF18" s="91">
        <f t="shared" si="1"/>
        <v>0</v>
      </c>
      <c r="AG18" s="17"/>
      <c r="AH18" s="17"/>
      <c r="AI18" s="17"/>
      <c r="AJ18" s="17"/>
      <c r="AK18" s="17"/>
      <c r="AL18" s="17"/>
      <c r="AM18" s="17"/>
      <c r="AN18" s="17"/>
      <c r="AO18" s="17"/>
    </row>
    <row r="19" spans="2:41" s="12" customFormat="1" ht="25.05" customHeight="1" x14ac:dyDescent="0.3">
      <c r="B19" s="74"/>
      <c r="C19" s="74"/>
      <c r="D19" s="75"/>
      <c r="E19" s="76"/>
      <c r="F19" s="103"/>
      <c r="G19" s="98"/>
      <c r="H19" s="86"/>
      <c r="I19" s="86"/>
      <c r="J19" s="86"/>
      <c r="K19" s="86"/>
      <c r="L19" s="86"/>
      <c r="M19" s="86"/>
      <c r="N19" s="86"/>
      <c r="O19" s="86"/>
      <c r="P19" s="86"/>
      <c r="Q19" s="86"/>
      <c r="R19" s="86"/>
      <c r="S19" s="86"/>
      <c r="T19" s="86"/>
      <c r="U19" s="86"/>
      <c r="V19" s="86"/>
      <c r="W19" s="86"/>
      <c r="X19" s="86"/>
      <c r="Y19" s="86"/>
      <c r="Z19" s="86"/>
      <c r="AA19" s="86"/>
      <c r="AB19" s="86"/>
      <c r="AC19" s="86"/>
      <c r="AD19" s="87"/>
      <c r="AE19" s="90">
        <f t="shared" si="0"/>
        <v>0</v>
      </c>
      <c r="AF19" s="91">
        <f t="shared" si="1"/>
        <v>0</v>
      </c>
      <c r="AG19" s="17"/>
      <c r="AH19" s="17"/>
      <c r="AI19" s="17"/>
      <c r="AJ19" s="17"/>
      <c r="AK19" s="17"/>
      <c r="AL19" s="17"/>
      <c r="AM19" s="17"/>
      <c r="AN19" s="17"/>
      <c r="AO19" s="17"/>
    </row>
    <row r="20" spans="2:41" s="12" customFormat="1" ht="25.05" customHeight="1" x14ac:dyDescent="0.3">
      <c r="B20" s="74"/>
      <c r="C20" s="74"/>
      <c r="D20" s="75"/>
      <c r="E20" s="76"/>
      <c r="F20" s="103"/>
      <c r="G20" s="98"/>
      <c r="H20" s="86"/>
      <c r="I20" s="86"/>
      <c r="J20" s="86"/>
      <c r="K20" s="86"/>
      <c r="L20" s="86"/>
      <c r="M20" s="86"/>
      <c r="N20" s="86"/>
      <c r="O20" s="86"/>
      <c r="P20" s="86"/>
      <c r="Q20" s="86"/>
      <c r="R20" s="86"/>
      <c r="S20" s="86"/>
      <c r="T20" s="86"/>
      <c r="U20" s="86"/>
      <c r="V20" s="86"/>
      <c r="W20" s="86"/>
      <c r="X20" s="86"/>
      <c r="Y20" s="86"/>
      <c r="Z20" s="86"/>
      <c r="AA20" s="86"/>
      <c r="AB20" s="86"/>
      <c r="AC20" s="86"/>
      <c r="AD20" s="87"/>
      <c r="AE20" s="90">
        <f t="shared" si="0"/>
        <v>0</v>
      </c>
      <c r="AF20" s="91">
        <f t="shared" si="1"/>
        <v>0</v>
      </c>
      <c r="AG20" s="17"/>
      <c r="AH20" s="17"/>
      <c r="AI20" s="17"/>
      <c r="AJ20" s="17"/>
      <c r="AK20" s="17"/>
      <c r="AL20" s="17"/>
      <c r="AM20" s="17"/>
      <c r="AN20" s="17"/>
      <c r="AO20" s="17"/>
    </row>
    <row r="21" spans="2:41" s="12" customFormat="1" ht="25.05" customHeight="1" x14ac:dyDescent="0.3">
      <c r="B21" s="74"/>
      <c r="C21" s="74"/>
      <c r="D21" s="75"/>
      <c r="E21" s="76"/>
      <c r="F21" s="103"/>
      <c r="G21" s="98"/>
      <c r="H21" s="86"/>
      <c r="I21" s="86"/>
      <c r="J21" s="86"/>
      <c r="K21" s="86"/>
      <c r="L21" s="86"/>
      <c r="M21" s="86"/>
      <c r="N21" s="86"/>
      <c r="O21" s="86"/>
      <c r="P21" s="86"/>
      <c r="Q21" s="86"/>
      <c r="R21" s="86"/>
      <c r="S21" s="86"/>
      <c r="T21" s="86"/>
      <c r="U21" s="86"/>
      <c r="V21" s="86"/>
      <c r="W21" s="86"/>
      <c r="X21" s="86"/>
      <c r="Y21" s="86"/>
      <c r="Z21" s="86"/>
      <c r="AA21" s="86"/>
      <c r="AB21" s="86"/>
      <c r="AC21" s="86"/>
      <c r="AD21" s="87"/>
      <c r="AE21" s="90">
        <f t="shared" si="0"/>
        <v>0</v>
      </c>
      <c r="AF21" s="91">
        <f t="shared" si="1"/>
        <v>0</v>
      </c>
      <c r="AG21" s="17"/>
      <c r="AH21" s="17"/>
      <c r="AI21" s="17"/>
      <c r="AJ21" s="17"/>
      <c r="AK21" s="17"/>
      <c r="AL21" s="17"/>
      <c r="AM21" s="17"/>
      <c r="AN21" s="17"/>
      <c r="AO21" s="17"/>
    </row>
    <row r="22" spans="2:41" s="12" customFormat="1" ht="25.05" customHeight="1" x14ac:dyDescent="0.3">
      <c r="B22" s="74"/>
      <c r="C22" s="74"/>
      <c r="D22" s="75"/>
      <c r="E22" s="76"/>
      <c r="F22" s="103"/>
      <c r="G22" s="98"/>
      <c r="H22" s="86"/>
      <c r="I22" s="86"/>
      <c r="J22" s="86"/>
      <c r="K22" s="86"/>
      <c r="L22" s="86"/>
      <c r="M22" s="86"/>
      <c r="N22" s="86"/>
      <c r="O22" s="86"/>
      <c r="P22" s="86"/>
      <c r="Q22" s="86"/>
      <c r="R22" s="86"/>
      <c r="S22" s="86"/>
      <c r="T22" s="86"/>
      <c r="U22" s="86"/>
      <c r="V22" s="86"/>
      <c r="W22" s="86"/>
      <c r="X22" s="86"/>
      <c r="Y22" s="86"/>
      <c r="Z22" s="86"/>
      <c r="AA22" s="86"/>
      <c r="AB22" s="86"/>
      <c r="AC22" s="86"/>
      <c r="AD22" s="87"/>
      <c r="AE22" s="90">
        <f t="shared" si="0"/>
        <v>0</v>
      </c>
      <c r="AF22" s="91">
        <f t="shared" si="1"/>
        <v>0</v>
      </c>
      <c r="AG22" s="17"/>
      <c r="AH22" s="17"/>
      <c r="AI22" s="17"/>
      <c r="AJ22" s="17"/>
      <c r="AK22" s="17"/>
      <c r="AL22" s="17"/>
      <c r="AM22" s="17"/>
      <c r="AN22" s="17"/>
      <c r="AO22" s="17"/>
    </row>
    <row r="23" spans="2:41" s="12" customFormat="1" ht="25.05" customHeight="1" x14ac:dyDescent="0.3">
      <c r="B23" s="74"/>
      <c r="C23" s="74"/>
      <c r="D23" s="75"/>
      <c r="E23" s="76"/>
      <c r="F23" s="103"/>
      <c r="G23" s="98"/>
      <c r="H23" s="86"/>
      <c r="I23" s="86"/>
      <c r="J23" s="86"/>
      <c r="K23" s="86"/>
      <c r="L23" s="86"/>
      <c r="M23" s="86"/>
      <c r="N23" s="86"/>
      <c r="O23" s="86"/>
      <c r="P23" s="86"/>
      <c r="Q23" s="86"/>
      <c r="R23" s="86"/>
      <c r="S23" s="86"/>
      <c r="T23" s="86"/>
      <c r="U23" s="86"/>
      <c r="V23" s="86"/>
      <c r="W23" s="86"/>
      <c r="X23" s="86"/>
      <c r="Y23" s="86"/>
      <c r="Z23" s="86"/>
      <c r="AA23" s="86"/>
      <c r="AB23" s="86"/>
      <c r="AC23" s="86"/>
      <c r="AD23" s="87"/>
      <c r="AE23" s="90">
        <f t="shared" si="0"/>
        <v>0</v>
      </c>
      <c r="AF23" s="91">
        <f t="shared" si="1"/>
        <v>0</v>
      </c>
      <c r="AG23" s="17"/>
      <c r="AH23" s="17"/>
      <c r="AI23" s="17"/>
      <c r="AJ23" s="17"/>
      <c r="AK23" s="17"/>
      <c r="AL23" s="17"/>
      <c r="AM23" s="17"/>
      <c r="AN23" s="17"/>
      <c r="AO23" s="17"/>
    </row>
    <row r="24" spans="2:41" s="12" customFormat="1" ht="25.05" customHeight="1" x14ac:dyDescent="0.3">
      <c r="B24" s="74"/>
      <c r="C24" s="74"/>
      <c r="D24" s="75"/>
      <c r="E24" s="76"/>
      <c r="F24" s="103"/>
      <c r="G24" s="98"/>
      <c r="H24" s="86"/>
      <c r="I24" s="86"/>
      <c r="J24" s="86"/>
      <c r="K24" s="86"/>
      <c r="L24" s="86"/>
      <c r="M24" s="86"/>
      <c r="N24" s="86"/>
      <c r="O24" s="86"/>
      <c r="P24" s="86"/>
      <c r="Q24" s="86"/>
      <c r="R24" s="86"/>
      <c r="S24" s="86"/>
      <c r="T24" s="86"/>
      <c r="U24" s="86"/>
      <c r="V24" s="86"/>
      <c r="W24" s="86"/>
      <c r="X24" s="86"/>
      <c r="Y24" s="86"/>
      <c r="Z24" s="86"/>
      <c r="AA24" s="86"/>
      <c r="AB24" s="86"/>
      <c r="AC24" s="86"/>
      <c r="AD24" s="87"/>
      <c r="AE24" s="90">
        <f t="shared" si="0"/>
        <v>0</v>
      </c>
      <c r="AF24" s="91">
        <f t="shared" si="1"/>
        <v>0</v>
      </c>
      <c r="AG24" s="17"/>
      <c r="AH24" s="17"/>
      <c r="AI24" s="17"/>
      <c r="AJ24" s="17"/>
      <c r="AK24" s="17"/>
      <c r="AL24" s="17"/>
      <c r="AM24" s="17"/>
      <c r="AN24" s="17"/>
      <c r="AO24" s="17"/>
    </row>
    <row r="25" spans="2:41" s="12" customFormat="1" ht="25.05" customHeight="1" x14ac:dyDescent="0.3">
      <c r="B25" s="74"/>
      <c r="C25" s="74"/>
      <c r="D25" s="75"/>
      <c r="E25" s="76"/>
      <c r="F25" s="103"/>
      <c r="G25" s="98"/>
      <c r="H25" s="86"/>
      <c r="I25" s="86"/>
      <c r="J25" s="86"/>
      <c r="K25" s="86"/>
      <c r="L25" s="86"/>
      <c r="M25" s="86"/>
      <c r="N25" s="86"/>
      <c r="O25" s="86"/>
      <c r="P25" s="86"/>
      <c r="Q25" s="86"/>
      <c r="R25" s="86"/>
      <c r="S25" s="86"/>
      <c r="T25" s="86"/>
      <c r="U25" s="86"/>
      <c r="V25" s="86"/>
      <c r="W25" s="86"/>
      <c r="X25" s="86"/>
      <c r="Y25" s="86"/>
      <c r="Z25" s="86"/>
      <c r="AA25" s="86"/>
      <c r="AB25" s="86"/>
      <c r="AC25" s="86"/>
      <c r="AD25" s="87"/>
      <c r="AE25" s="90">
        <f t="shared" si="0"/>
        <v>0</v>
      </c>
      <c r="AF25" s="91">
        <f t="shared" si="1"/>
        <v>0</v>
      </c>
      <c r="AG25" s="17"/>
      <c r="AH25" s="17"/>
      <c r="AI25" s="17"/>
      <c r="AJ25" s="17"/>
      <c r="AK25" s="17"/>
      <c r="AL25" s="17"/>
      <c r="AM25" s="17"/>
      <c r="AN25" s="17"/>
      <c r="AO25" s="17"/>
    </row>
    <row r="26" spans="2:41" s="12" customFormat="1" ht="25.05" customHeight="1" x14ac:dyDescent="0.3">
      <c r="B26" s="74"/>
      <c r="C26" s="74"/>
      <c r="D26" s="75"/>
      <c r="E26" s="76"/>
      <c r="F26" s="103"/>
      <c r="G26" s="98"/>
      <c r="H26" s="86"/>
      <c r="I26" s="86"/>
      <c r="J26" s="86"/>
      <c r="K26" s="86"/>
      <c r="L26" s="86"/>
      <c r="M26" s="86"/>
      <c r="N26" s="86"/>
      <c r="O26" s="86"/>
      <c r="P26" s="86"/>
      <c r="Q26" s="86"/>
      <c r="R26" s="86"/>
      <c r="S26" s="86"/>
      <c r="T26" s="86"/>
      <c r="U26" s="86"/>
      <c r="V26" s="86"/>
      <c r="W26" s="86"/>
      <c r="X26" s="86"/>
      <c r="Y26" s="86"/>
      <c r="Z26" s="86"/>
      <c r="AA26" s="86"/>
      <c r="AB26" s="86"/>
      <c r="AC26" s="86"/>
      <c r="AD26" s="87"/>
      <c r="AE26" s="90">
        <f t="shared" si="0"/>
        <v>0</v>
      </c>
      <c r="AF26" s="91">
        <f t="shared" si="1"/>
        <v>0</v>
      </c>
      <c r="AG26" s="17"/>
      <c r="AH26" s="17"/>
      <c r="AI26" s="17"/>
      <c r="AJ26" s="17"/>
      <c r="AK26" s="17"/>
      <c r="AL26" s="17"/>
      <c r="AM26" s="17"/>
      <c r="AN26" s="17"/>
      <c r="AO26" s="17"/>
    </row>
    <row r="27" spans="2:41" s="12" customFormat="1" ht="25.05" customHeight="1" x14ac:dyDescent="0.3">
      <c r="B27" s="74"/>
      <c r="C27" s="74"/>
      <c r="D27" s="75"/>
      <c r="E27" s="76"/>
      <c r="F27" s="103"/>
      <c r="G27" s="98"/>
      <c r="H27" s="86"/>
      <c r="I27" s="86"/>
      <c r="J27" s="86"/>
      <c r="K27" s="86"/>
      <c r="L27" s="86"/>
      <c r="M27" s="86"/>
      <c r="N27" s="86"/>
      <c r="O27" s="86"/>
      <c r="P27" s="86"/>
      <c r="Q27" s="86"/>
      <c r="R27" s="86"/>
      <c r="S27" s="86"/>
      <c r="T27" s="86"/>
      <c r="U27" s="86"/>
      <c r="V27" s="86"/>
      <c r="W27" s="86"/>
      <c r="X27" s="86"/>
      <c r="Y27" s="86"/>
      <c r="Z27" s="86"/>
      <c r="AA27" s="86"/>
      <c r="AB27" s="86"/>
      <c r="AC27" s="86"/>
      <c r="AD27" s="87"/>
      <c r="AE27" s="90">
        <f t="shared" si="0"/>
        <v>0</v>
      </c>
      <c r="AF27" s="91">
        <f t="shared" si="1"/>
        <v>0</v>
      </c>
      <c r="AG27" s="17"/>
      <c r="AH27" s="17"/>
      <c r="AI27" s="17"/>
      <c r="AJ27" s="17"/>
      <c r="AK27" s="17"/>
      <c r="AL27" s="17"/>
      <c r="AM27" s="17"/>
      <c r="AN27" s="17"/>
      <c r="AO27" s="17"/>
    </row>
    <row r="28" spans="2:41" s="12" customFormat="1" ht="25.05" customHeight="1" x14ac:dyDescent="0.3">
      <c r="B28" s="74"/>
      <c r="C28" s="74"/>
      <c r="D28" s="75"/>
      <c r="E28" s="76"/>
      <c r="F28" s="103"/>
      <c r="G28" s="98"/>
      <c r="H28" s="86"/>
      <c r="I28" s="86"/>
      <c r="J28" s="86"/>
      <c r="K28" s="86"/>
      <c r="L28" s="86"/>
      <c r="M28" s="86"/>
      <c r="N28" s="86"/>
      <c r="O28" s="86"/>
      <c r="P28" s="86"/>
      <c r="Q28" s="86"/>
      <c r="R28" s="86"/>
      <c r="S28" s="86"/>
      <c r="T28" s="86"/>
      <c r="U28" s="86"/>
      <c r="V28" s="86"/>
      <c r="W28" s="86"/>
      <c r="X28" s="86"/>
      <c r="Y28" s="86"/>
      <c r="Z28" s="86"/>
      <c r="AA28" s="86"/>
      <c r="AB28" s="86"/>
      <c r="AC28" s="86"/>
      <c r="AD28" s="87"/>
      <c r="AE28" s="90">
        <f t="shared" si="0"/>
        <v>0</v>
      </c>
      <c r="AF28" s="91">
        <f t="shared" si="1"/>
        <v>0</v>
      </c>
      <c r="AG28" s="17"/>
      <c r="AH28" s="17"/>
      <c r="AI28" s="17"/>
      <c r="AJ28" s="17"/>
      <c r="AK28" s="17"/>
      <c r="AL28" s="17"/>
      <c r="AM28" s="17"/>
      <c r="AN28" s="17"/>
      <c r="AO28" s="17"/>
    </row>
    <row r="29" spans="2:41" s="12" customFormat="1" ht="25.05" customHeight="1" thickBot="1" x14ac:dyDescent="0.35">
      <c r="B29" s="77"/>
      <c r="C29" s="77"/>
      <c r="D29" s="78"/>
      <c r="E29" s="79"/>
      <c r="F29" s="104"/>
      <c r="G29" s="99"/>
      <c r="H29" s="88"/>
      <c r="I29" s="88"/>
      <c r="J29" s="88"/>
      <c r="K29" s="88"/>
      <c r="L29" s="88"/>
      <c r="M29" s="88"/>
      <c r="N29" s="88"/>
      <c r="O29" s="88"/>
      <c r="P29" s="88"/>
      <c r="Q29" s="88"/>
      <c r="R29" s="88"/>
      <c r="S29" s="88"/>
      <c r="T29" s="88"/>
      <c r="U29" s="88"/>
      <c r="V29" s="88"/>
      <c r="W29" s="88"/>
      <c r="X29" s="88"/>
      <c r="Y29" s="88"/>
      <c r="Z29" s="88"/>
      <c r="AA29" s="88"/>
      <c r="AB29" s="88"/>
      <c r="AC29" s="88"/>
      <c r="AD29" s="89"/>
      <c r="AE29" s="90">
        <f t="shared" si="0"/>
        <v>0</v>
      </c>
      <c r="AF29" s="91">
        <f t="shared" si="1"/>
        <v>0</v>
      </c>
      <c r="AG29" s="17"/>
      <c r="AH29" s="17"/>
      <c r="AI29" s="17"/>
      <c r="AJ29" s="17"/>
      <c r="AK29" s="17"/>
      <c r="AL29" s="17"/>
      <c r="AM29" s="17"/>
      <c r="AN29" s="17"/>
      <c r="AO29" s="17"/>
    </row>
    <row r="30" spans="2:41" s="7" customFormat="1" ht="30" customHeight="1" thickTop="1" thickBot="1" x14ac:dyDescent="0.35">
      <c r="B30" s="59" t="s">
        <v>4</v>
      </c>
      <c r="C30" s="60"/>
      <c r="D30" s="60"/>
      <c r="E30" s="61"/>
      <c r="F30" s="62"/>
      <c r="G30" s="63" t="s">
        <v>51</v>
      </c>
      <c r="H30" s="80">
        <f t="shared" ref="H30:AF30" si="2">SUM(H16:H29)</f>
        <v>0</v>
      </c>
      <c r="I30" s="81">
        <f t="shared" si="2"/>
        <v>0</v>
      </c>
      <c r="J30" s="81">
        <f t="shared" si="2"/>
        <v>0</v>
      </c>
      <c r="K30" s="81">
        <f t="shared" si="2"/>
        <v>0</v>
      </c>
      <c r="L30" s="81">
        <f t="shared" si="2"/>
        <v>0</v>
      </c>
      <c r="M30" s="81">
        <f t="shared" si="2"/>
        <v>0</v>
      </c>
      <c r="N30" s="81">
        <f t="shared" si="2"/>
        <v>0</v>
      </c>
      <c r="O30" s="81">
        <f t="shared" si="2"/>
        <v>0</v>
      </c>
      <c r="P30" s="81">
        <f t="shared" si="2"/>
        <v>0</v>
      </c>
      <c r="Q30" s="81">
        <f t="shared" si="2"/>
        <v>0</v>
      </c>
      <c r="R30" s="81">
        <f t="shared" si="2"/>
        <v>0</v>
      </c>
      <c r="S30" s="81">
        <f t="shared" si="2"/>
        <v>0</v>
      </c>
      <c r="T30" s="81">
        <f t="shared" si="2"/>
        <v>0</v>
      </c>
      <c r="U30" s="81">
        <f t="shared" si="2"/>
        <v>0</v>
      </c>
      <c r="V30" s="81">
        <f t="shared" si="2"/>
        <v>0</v>
      </c>
      <c r="W30" s="81">
        <f t="shared" si="2"/>
        <v>0</v>
      </c>
      <c r="X30" s="81">
        <f t="shared" si="2"/>
        <v>0</v>
      </c>
      <c r="Y30" s="81">
        <f t="shared" si="2"/>
        <v>0</v>
      </c>
      <c r="Z30" s="81">
        <f t="shared" si="2"/>
        <v>0</v>
      </c>
      <c r="AA30" s="81">
        <f t="shared" si="2"/>
        <v>0</v>
      </c>
      <c r="AB30" s="81">
        <f t="shared" si="2"/>
        <v>0</v>
      </c>
      <c r="AC30" s="81">
        <f t="shared" si="2"/>
        <v>0</v>
      </c>
      <c r="AD30" s="82">
        <f t="shared" si="2"/>
        <v>0</v>
      </c>
      <c r="AE30" s="113">
        <f t="shared" si="2"/>
        <v>0</v>
      </c>
      <c r="AF30" s="112">
        <f t="shared" si="2"/>
        <v>0</v>
      </c>
      <c r="AG30" s="19"/>
      <c r="AH30" s="19"/>
      <c r="AI30" s="19"/>
      <c r="AJ30" s="19"/>
      <c r="AK30" s="19"/>
      <c r="AL30" s="19"/>
      <c r="AM30" s="19"/>
      <c r="AN30" s="19"/>
      <c r="AO30" s="19"/>
    </row>
    <row r="31" spans="2:41" s="7" customFormat="1" ht="25.05" customHeight="1" x14ac:dyDescent="0.3">
      <c r="H31" s="139" t="s">
        <v>48</v>
      </c>
      <c r="AF31" s="140" t="s">
        <v>52</v>
      </c>
    </row>
    <row r="32" spans="2:41" s="8" customFormat="1" ht="25.05" customHeight="1" x14ac:dyDescent="0.3">
      <c r="B32" s="33" t="s">
        <v>47</v>
      </c>
      <c r="C32" s="23"/>
      <c r="D32" s="23"/>
      <c r="E32" s="23"/>
      <c r="F32" s="23"/>
      <c r="G32" s="23"/>
      <c r="H32" s="23"/>
      <c r="I32" s="23"/>
      <c r="J32" s="23"/>
      <c r="K32" s="23"/>
      <c r="L32" s="23"/>
      <c r="M32" s="23"/>
      <c r="N32" s="23"/>
      <c r="O32" s="23"/>
      <c r="P32" s="23"/>
      <c r="Q32" s="23"/>
      <c r="R32" s="23"/>
      <c r="S32" s="50"/>
      <c r="T32" s="50"/>
      <c r="U32" s="50"/>
      <c r="V32" s="50"/>
      <c r="W32" s="50"/>
      <c r="X32" s="50"/>
      <c r="Y32" s="50"/>
      <c r="Z32" s="50"/>
      <c r="AA32" s="50"/>
      <c r="AB32" s="50"/>
      <c r="AC32" s="50"/>
      <c r="AD32" s="50"/>
      <c r="AE32" s="50"/>
      <c r="AF32" s="51"/>
      <c r="AG32" s="15"/>
      <c r="AH32" s="15"/>
      <c r="AI32" s="15"/>
      <c r="AJ32" s="15"/>
      <c r="AK32" s="15"/>
      <c r="AL32" s="15"/>
      <c r="AM32" s="15"/>
      <c r="AN32" s="15"/>
      <c r="AO32" s="15"/>
    </row>
    <row r="33" spans="2:41" s="4" customFormat="1" ht="19.05" customHeight="1" x14ac:dyDescent="0.2">
      <c r="B33" s="42"/>
      <c r="C33" s="42"/>
      <c r="D33" s="44"/>
      <c r="E33" s="44"/>
      <c r="F33" s="100" t="s">
        <v>17</v>
      </c>
      <c r="G33" s="95" t="s">
        <v>19</v>
      </c>
      <c r="H33" s="48" t="str">
        <f>TEXT($F$4,"MMM-YYYY")</f>
        <v>Jan-1900</v>
      </c>
      <c r="I33" s="48" t="str">
        <f>TEXT(EDATE($F$4,1),"MMM-yyyy")</f>
        <v>Jan-1900</v>
      </c>
      <c r="J33" s="46" t="str">
        <f>TEXT(EDATE($F$4,2),"MMM-yyyy")</f>
        <v>Feb-1900</v>
      </c>
      <c r="K33" s="46" t="str">
        <f>TEXT(EDATE($F$4,3),"MMM-yyyy")</f>
        <v>Mar-1900</v>
      </c>
      <c r="L33" s="46" t="str">
        <f>TEXT(EDATE($F$4,4),"MMM-yyyy")</f>
        <v>Apr-1900</v>
      </c>
      <c r="M33" s="46" t="str">
        <f>TEXT(EDATE($F$4,5),"MMM-yyyy")</f>
        <v>May-1900</v>
      </c>
      <c r="N33" s="46" t="str">
        <f>TEXT(EDATE($F$4,6),"MMM-yyyyy")</f>
        <v>Jun-1900</v>
      </c>
      <c r="O33" s="46" t="str">
        <f>TEXT(EDATE($F$4,7),"MMM-yyyy")</f>
        <v>Jul-1900</v>
      </c>
      <c r="P33" s="46" t="str">
        <f>TEXT(EDATE($F$4,8),"MMM-yyyy")</f>
        <v>Aug-1900</v>
      </c>
      <c r="Q33" s="46" t="str">
        <f>TEXT(EDATE($F$4,9),"MMM-yyyy")</f>
        <v>Sep-1900</v>
      </c>
      <c r="R33" s="46" t="str">
        <f>TEXT(EDATE($F$4,10),"MMM-yyyy")</f>
        <v>Oct-1900</v>
      </c>
      <c r="S33" s="46" t="str">
        <f>TEXT(EDATE($F$4,11),"MMM-yyyy")</f>
        <v>Nov-1900</v>
      </c>
      <c r="T33" s="46" t="str">
        <f>TEXT(EDATE($F$4,12),"MMM-yyyy")</f>
        <v>Dec-1900</v>
      </c>
      <c r="U33" s="46" t="str">
        <f>TEXT(EDATE($F$4,13),"MMM-yyyy")</f>
        <v>Jan-1901</v>
      </c>
      <c r="V33" s="46" t="str">
        <f>TEXT(EDATE($F$4,14),"MMM-yyyy")</f>
        <v>Feb-1901</v>
      </c>
      <c r="W33" s="46" t="str">
        <f>TEXT(EDATE($F$4,15),"MMM-yyyy")</f>
        <v>Mar-1901</v>
      </c>
      <c r="X33" s="46" t="str">
        <f>TEXT(EDATE($F$4,16),"MMM-yyyy")</f>
        <v>Apr-1901</v>
      </c>
      <c r="Y33" s="46" t="str">
        <f>TEXT(EDATE($F$4,17),"MMM-yyyy")</f>
        <v>May-1901</v>
      </c>
      <c r="Z33" s="46" t="str">
        <f>TEXT(EDATE($F$4,18),"MMM-yyyy")</f>
        <v>Jun-1901</v>
      </c>
      <c r="AA33" s="46" t="str">
        <f>TEXT(EDATE($F$4,19),"MMM-yyyy")</f>
        <v>Jul-1901</v>
      </c>
      <c r="AB33" s="46" t="str">
        <f>TEXT(EDATE($F$4,20),"MMM-yyyy")</f>
        <v>Aug-1901</v>
      </c>
      <c r="AC33" s="46" t="str">
        <f>TEXT(EDATE($F$4,21),"MMM-yyyy")</f>
        <v>Sep-1901</v>
      </c>
      <c r="AD33" s="64" t="str">
        <f>TEXT(EDATE($F$4,22),"MMM-yyyy")</f>
        <v>Oct-1901</v>
      </c>
      <c r="AE33" s="68" t="s">
        <v>25</v>
      </c>
      <c r="AF33" s="66" t="s">
        <v>23</v>
      </c>
      <c r="AG33" s="5"/>
      <c r="AH33" s="5"/>
      <c r="AI33" s="5"/>
      <c r="AJ33" s="5"/>
      <c r="AK33" s="5"/>
      <c r="AL33" s="5"/>
      <c r="AM33" s="5"/>
      <c r="AN33" s="5"/>
      <c r="AO33" s="5"/>
    </row>
    <row r="34" spans="2:41" s="8" customFormat="1" ht="25.05" customHeight="1" x14ac:dyDescent="0.3">
      <c r="B34" s="43" t="s">
        <v>21</v>
      </c>
      <c r="C34" s="43" t="s">
        <v>22</v>
      </c>
      <c r="D34" s="45" t="s">
        <v>3</v>
      </c>
      <c r="E34" s="45" t="s">
        <v>49</v>
      </c>
      <c r="F34" s="101" t="s">
        <v>18</v>
      </c>
      <c r="G34" s="96" t="s">
        <v>20</v>
      </c>
      <c r="H34" s="49">
        <f>NETWORKDAYS($F$4,EOMONTH($F$4,0),)</f>
        <v>22</v>
      </c>
      <c r="I34" s="49">
        <f>NETWORKDAYS(EDATE($F$4,1),EOMONTH(EDATE($F$4,1),0),)</f>
        <v>1</v>
      </c>
      <c r="J34" s="47">
        <f>NETWORKDAYS(EDATE($F$4,2),EOMONTH(EDATE($F$4,2),0),)</f>
        <v>-2</v>
      </c>
      <c r="K34" s="47">
        <f>NETWORKDAYS(EDATE($F$4,3),EOMONTH(EDATE($F$4,3),0),)</f>
        <v>0</v>
      </c>
      <c r="L34" s="47">
        <f>NETWORKDAYS(EDATE($F$4,4),EOMONTH(EDATE($F$4,4),0),)</f>
        <v>1</v>
      </c>
      <c r="M34" s="47">
        <f>NETWORKDAYS(EDATE($F$4,5),EOMONTH(EDATE($F$4,5),0),)</f>
        <v>1</v>
      </c>
      <c r="N34" s="47">
        <f>NETWORKDAYS(EDATE($F$4,6),EOMONTH(EDATE($F$4,6),0),)</f>
        <v>0</v>
      </c>
      <c r="O34" s="47">
        <f>NETWORKDAYS(EDATE($F$4,7),EOMONTH(EDATE($F$4,7),0),)</f>
        <v>1</v>
      </c>
      <c r="P34" s="47">
        <f>NETWORKDAYS(EDATE($F$4,8),EOMONTH(EDATE($F$4,8),0),)</f>
        <v>1</v>
      </c>
      <c r="Q34" s="47">
        <f>NETWORKDAYS(EDATE($F$4,9),EOMONTH(EDATE($F$4,9),0),)</f>
        <v>0</v>
      </c>
      <c r="R34" s="47">
        <f>NETWORKDAYS(EDATE($F$4,10),EOMONTH(EDATE($F$4,10),0),)</f>
        <v>1</v>
      </c>
      <c r="S34" s="47">
        <f>NETWORKDAYS(EDATE($F$4,11),EOMONTH(EDATE($F$4,11),0),)</f>
        <v>1</v>
      </c>
      <c r="T34" s="47">
        <f>NETWORKDAYS(EDATE($F$4,12),EOMONTH(EDATE($F$4,12),0),)</f>
        <v>1</v>
      </c>
      <c r="U34" s="47">
        <f>NETWORKDAYS(EDATE($F$4,13),EOMONTH(EDATE($F$4,13),0),)</f>
        <v>1</v>
      </c>
      <c r="V34" s="47">
        <f>NETWORKDAYS(EDATE($F$4,14),EOMONTH(EDATE($F$4,14),0),)</f>
        <v>1</v>
      </c>
      <c r="W34" s="47">
        <f>NETWORKDAYS(EDATE($F$4,15),EOMONTH(EDATE($F$4,15),0),)</f>
        <v>0</v>
      </c>
      <c r="X34" s="47">
        <f>NETWORKDAYS(EDATE($F$4,16),EOMONTH(EDATE($F$4,16),0),)</f>
        <v>1</v>
      </c>
      <c r="Y34" s="47">
        <f>NETWORKDAYS(EDATE($F$4,17),EOMONTH(EDATE($F$4,17),0),)</f>
        <v>1</v>
      </c>
      <c r="Z34" s="47">
        <f>NETWORKDAYS(EDATE($F$4,18),EOMONTH(EDATE($F$4,18),0),)</f>
        <v>0</v>
      </c>
      <c r="AA34" s="47">
        <f>NETWORKDAYS(EDATE($F$4,19),EOMONTH(EDATE($F$4,19),0),)</f>
        <v>1</v>
      </c>
      <c r="AB34" s="47">
        <f>NETWORKDAYS(EDATE($F$4,20),EOMONTH(EDATE($F$4,20),0),)</f>
        <v>0</v>
      </c>
      <c r="AC34" s="47">
        <f>NETWORKDAYS(EDATE($F$4,21),EOMONTH(EDATE($F$4,21),0),)</f>
        <v>1</v>
      </c>
      <c r="AD34" s="65">
        <f>NETWORKDAYS(EDATE($F$4,22),EOMONTH(EDATE($F$4,22),0),)</f>
        <v>1</v>
      </c>
      <c r="AE34" s="69" t="s">
        <v>32</v>
      </c>
      <c r="AF34" s="67" t="s">
        <v>24</v>
      </c>
      <c r="AG34" s="16"/>
      <c r="AH34" s="16"/>
      <c r="AI34" s="16"/>
      <c r="AJ34" s="16"/>
      <c r="AK34" s="16"/>
      <c r="AL34" s="16"/>
      <c r="AM34" s="16"/>
      <c r="AN34" s="16"/>
      <c r="AO34" s="16"/>
    </row>
    <row r="35" spans="2:41" s="12" customFormat="1" ht="25.05" customHeight="1" x14ac:dyDescent="0.3">
      <c r="B35" s="71"/>
      <c r="C35" s="71"/>
      <c r="D35" s="72"/>
      <c r="E35" s="73"/>
      <c r="F35" s="102"/>
      <c r="G35" s="97"/>
      <c r="H35" s="84"/>
      <c r="I35" s="84"/>
      <c r="J35" s="84"/>
      <c r="K35" s="84"/>
      <c r="L35" s="84"/>
      <c r="M35" s="84"/>
      <c r="N35" s="84"/>
      <c r="O35" s="84"/>
      <c r="P35" s="84"/>
      <c r="Q35" s="84"/>
      <c r="R35" s="84"/>
      <c r="S35" s="84"/>
      <c r="T35" s="84"/>
      <c r="U35" s="84"/>
      <c r="V35" s="84"/>
      <c r="W35" s="84"/>
      <c r="X35" s="84"/>
      <c r="Y35" s="84"/>
      <c r="Z35" s="84"/>
      <c r="AA35" s="84"/>
      <c r="AB35" s="84"/>
      <c r="AC35" s="84"/>
      <c r="AD35" s="85"/>
      <c r="AE35" s="90">
        <f>SUM(H35:AD35)*8</f>
        <v>0</v>
      </c>
      <c r="AF35" s="91">
        <f>AE35*E35*D35</f>
        <v>0</v>
      </c>
      <c r="AG35" s="17"/>
      <c r="AH35" s="17"/>
      <c r="AI35" s="17"/>
      <c r="AJ35" s="17"/>
      <c r="AK35" s="17"/>
      <c r="AL35" s="17"/>
      <c r="AM35" s="17"/>
      <c r="AN35" s="17"/>
      <c r="AO35" s="17"/>
    </row>
    <row r="36" spans="2:41" s="12" customFormat="1" ht="25.05" customHeight="1" x14ac:dyDescent="0.3">
      <c r="B36" s="74"/>
      <c r="C36" s="74"/>
      <c r="D36" s="75"/>
      <c r="E36" s="76"/>
      <c r="F36" s="103"/>
      <c r="G36" s="98"/>
      <c r="H36" s="86"/>
      <c r="I36" s="86"/>
      <c r="J36" s="86"/>
      <c r="K36" s="86"/>
      <c r="L36" s="86"/>
      <c r="M36" s="86"/>
      <c r="N36" s="86"/>
      <c r="O36" s="86"/>
      <c r="P36" s="86"/>
      <c r="Q36" s="86"/>
      <c r="R36" s="86"/>
      <c r="S36" s="86"/>
      <c r="T36" s="86"/>
      <c r="U36" s="86"/>
      <c r="V36" s="86"/>
      <c r="W36" s="86"/>
      <c r="X36" s="86"/>
      <c r="Y36" s="86"/>
      <c r="Z36" s="86"/>
      <c r="AA36" s="86"/>
      <c r="AB36" s="86"/>
      <c r="AC36" s="86"/>
      <c r="AD36" s="87"/>
      <c r="AE36" s="90">
        <f t="shared" ref="AE36:AE42" si="3">SUM(H36:AD36)*8</f>
        <v>0</v>
      </c>
      <c r="AF36" s="91">
        <f t="shared" ref="AF36:AF42" si="4">AE36*E36*D36</f>
        <v>0</v>
      </c>
      <c r="AG36" s="18"/>
      <c r="AH36" s="17"/>
      <c r="AI36" s="17"/>
      <c r="AJ36" s="17"/>
      <c r="AK36" s="17"/>
      <c r="AL36" s="17"/>
      <c r="AM36" s="17"/>
      <c r="AN36" s="17"/>
      <c r="AO36" s="17"/>
    </row>
    <row r="37" spans="2:41" s="12" customFormat="1" ht="25.05" customHeight="1" x14ac:dyDescent="0.3">
      <c r="B37" s="74"/>
      <c r="C37" s="74"/>
      <c r="D37" s="75"/>
      <c r="E37" s="76"/>
      <c r="F37" s="103"/>
      <c r="G37" s="98"/>
      <c r="H37" s="86"/>
      <c r="I37" s="86"/>
      <c r="J37" s="86"/>
      <c r="K37" s="86"/>
      <c r="L37" s="86"/>
      <c r="M37" s="86"/>
      <c r="N37" s="86"/>
      <c r="O37" s="86"/>
      <c r="P37" s="86"/>
      <c r="Q37" s="86"/>
      <c r="R37" s="86"/>
      <c r="S37" s="86"/>
      <c r="T37" s="86"/>
      <c r="U37" s="86"/>
      <c r="V37" s="86"/>
      <c r="W37" s="86"/>
      <c r="X37" s="86"/>
      <c r="Y37" s="86"/>
      <c r="Z37" s="86"/>
      <c r="AA37" s="86"/>
      <c r="AB37" s="86"/>
      <c r="AC37" s="86"/>
      <c r="AD37" s="87"/>
      <c r="AE37" s="90">
        <f t="shared" si="3"/>
        <v>0</v>
      </c>
      <c r="AF37" s="91">
        <f t="shared" si="4"/>
        <v>0</v>
      </c>
      <c r="AG37" s="17"/>
      <c r="AH37" s="17"/>
      <c r="AI37" s="17"/>
      <c r="AJ37" s="17"/>
      <c r="AK37" s="17"/>
      <c r="AL37" s="17"/>
      <c r="AM37" s="17"/>
      <c r="AN37" s="17"/>
      <c r="AO37" s="17"/>
    </row>
    <row r="38" spans="2:41" s="12" customFormat="1" ht="25.05" customHeight="1" x14ac:dyDescent="0.3">
      <c r="B38" s="74"/>
      <c r="C38" s="74"/>
      <c r="D38" s="75"/>
      <c r="E38" s="76"/>
      <c r="F38" s="103"/>
      <c r="G38" s="98"/>
      <c r="H38" s="86"/>
      <c r="I38" s="86"/>
      <c r="J38" s="86"/>
      <c r="K38" s="86"/>
      <c r="L38" s="86"/>
      <c r="M38" s="86"/>
      <c r="N38" s="86"/>
      <c r="O38" s="86"/>
      <c r="P38" s="86"/>
      <c r="Q38" s="86"/>
      <c r="R38" s="86"/>
      <c r="S38" s="86"/>
      <c r="T38" s="86"/>
      <c r="U38" s="86"/>
      <c r="V38" s="86"/>
      <c r="W38" s="86"/>
      <c r="X38" s="86"/>
      <c r="Y38" s="86"/>
      <c r="Z38" s="86"/>
      <c r="AA38" s="86"/>
      <c r="AB38" s="86"/>
      <c r="AC38" s="86"/>
      <c r="AD38" s="87"/>
      <c r="AE38" s="90">
        <f t="shared" si="3"/>
        <v>0</v>
      </c>
      <c r="AF38" s="91">
        <f t="shared" si="4"/>
        <v>0</v>
      </c>
      <c r="AG38" s="17"/>
      <c r="AH38" s="17"/>
      <c r="AI38" s="17"/>
      <c r="AJ38" s="17"/>
      <c r="AK38" s="17"/>
      <c r="AL38" s="17"/>
      <c r="AM38" s="17"/>
      <c r="AN38" s="17"/>
      <c r="AO38" s="17"/>
    </row>
    <row r="39" spans="2:41" s="12" customFormat="1" ht="25.05" customHeight="1" x14ac:dyDescent="0.3">
      <c r="B39" s="74"/>
      <c r="C39" s="74"/>
      <c r="D39" s="75"/>
      <c r="E39" s="76"/>
      <c r="F39" s="103"/>
      <c r="G39" s="98"/>
      <c r="H39" s="86"/>
      <c r="I39" s="86"/>
      <c r="J39" s="86"/>
      <c r="K39" s="86"/>
      <c r="L39" s="86"/>
      <c r="M39" s="86"/>
      <c r="N39" s="86"/>
      <c r="O39" s="86"/>
      <c r="P39" s="86"/>
      <c r="Q39" s="86"/>
      <c r="R39" s="86"/>
      <c r="S39" s="86"/>
      <c r="T39" s="86"/>
      <c r="U39" s="86"/>
      <c r="V39" s="86"/>
      <c r="W39" s="86"/>
      <c r="X39" s="86"/>
      <c r="Y39" s="86"/>
      <c r="Z39" s="86"/>
      <c r="AA39" s="86"/>
      <c r="AB39" s="86"/>
      <c r="AC39" s="86"/>
      <c r="AD39" s="87"/>
      <c r="AE39" s="90">
        <f t="shared" si="3"/>
        <v>0</v>
      </c>
      <c r="AF39" s="91">
        <f t="shared" si="4"/>
        <v>0</v>
      </c>
      <c r="AG39" s="17"/>
      <c r="AH39" s="17"/>
      <c r="AI39" s="17"/>
      <c r="AJ39" s="17"/>
      <c r="AK39" s="17"/>
      <c r="AL39" s="17"/>
      <c r="AM39" s="17"/>
      <c r="AN39" s="17"/>
      <c r="AO39" s="17"/>
    </row>
    <row r="40" spans="2:41" s="12" customFormat="1" ht="25.05" customHeight="1" x14ac:dyDescent="0.3">
      <c r="B40" s="74"/>
      <c r="C40" s="74"/>
      <c r="D40" s="75"/>
      <c r="E40" s="76"/>
      <c r="F40" s="103"/>
      <c r="G40" s="98"/>
      <c r="H40" s="86"/>
      <c r="I40" s="86"/>
      <c r="J40" s="86"/>
      <c r="K40" s="86"/>
      <c r="L40" s="86"/>
      <c r="M40" s="86"/>
      <c r="N40" s="86"/>
      <c r="O40" s="86"/>
      <c r="P40" s="86"/>
      <c r="Q40" s="86"/>
      <c r="R40" s="86"/>
      <c r="S40" s="86"/>
      <c r="T40" s="86"/>
      <c r="U40" s="86"/>
      <c r="V40" s="86"/>
      <c r="W40" s="86"/>
      <c r="X40" s="86"/>
      <c r="Y40" s="86"/>
      <c r="Z40" s="86"/>
      <c r="AA40" s="86"/>
      <c r="AB40" s="86"/>
      <c r="AC40" s="86"/>
      <c r="AD40" s="87"/>
      <c r="AE40" s="90">
        <f t="shared" si="3"/>
        <v>0</v>
      </c>
      <c r="AF40" s="91">
        <f t="shared" si="4"/>
        <v>0</v>
      </c>
      <c r="AG40" s="17"/>
      <c r="AH40" s="17"/>
      <c r="AI40" s="17"/>
      <c r="AJ40" s="17"/>
      <c r="AK40" s="17"/>
      <c r="AL40" s="17"/>
      <c r="AM40" s="17"/>
      <c r="AN40" s="17"/>
      <c r="AO40" s="17"/>
    </row>
    <row r="41" spans="2:41" s="12" customFormat="1" ht="25.05" customHeight="1" x14ac:dyDescent="0.3">
      <c r="B41" s="74"/>
      <c r="C41" s="74"/>
      <c r="D41" s="75"/>
      <c r="E41" s="76"/>
      <c r="F41" s="103"/>
      <c r="G41" s="98"/>
      <c r="H41" s="86"/>
      <c r="I41" s="86"/>
      <c r="J41" s="86"/>
      <c r="K41" s="86"/>
      <c r="L41" s="86"/>
      <c r="M41" s="86"/>
      <c r="N41" s="86"/>
      <c r="O41" s="86"/>
      <c r="P41" s="86"/>
      <c r="Q41" s="86"/>
      <c r="R41" s="86"/>
      <c r="S41" s="86"/>
      <c r="T41" s="86"/>
      <c r="U41" s="86"/>
      <c r="V41" s="86"/>
      <c r="W41" s="86"/>
      <c r="X41" s="86"/>
      <c r="Y41" s="86"/>
      <c r="Z41" s="86"/>
      <c r="AA41" s="86"/>
      <c r="AB41" s="86"/>
      <c r="AC41" s="86"/>
      <c r="AD41" s="87"/>
      <c r="AE41" s="90">
        <f t="shared" si="3"/>
        <v>0</v>
      </c>
      <c r="AF41" s="91">
        <f t="shared" si="4"/>
        <v>0</v>
      </c>
      <c r="AG41" s="17"/>
      <c r="AH41" s="17"/>
      <c r="AI41" s="17"/>
      <c r="AJ41" s="17"/>
      <c r="AK41" s="17"/>
      <c r="AL41" s="17"/>
      <c r="AM41" s="17"/>
      <c r="AN41" s="17"/>
      <c r="AO41" s="17"/>
    </row>
    <row r="42" spans="2:41" s="12" customFormat="1" ht="25.05" customHeight="1" thickBot="1" x14ac:dyDescent="0.35">
      <c r="B42" s="77"/>
      <c r="C42" s="77"/>
      <c r="D42" s="78"/>
      <c r="E42" s="79"/>
      <c r="F42" s="104"/>
      <c r="G42" s="99"/>
      <c r="H42" s="88"/>
      <c r="I42" s="88"/>
      <c r="J42" s="88"/>
      <c r="K42" s="88"/>
      <c r="L42" s="88"/>
      <c r="M42" s="88"/>
      <c r="N42" s="88"/>
      <c r="O42" s="88"/>
      <c r="P42" s="88"/>
      <c r="Q42" s="88"/>
      <c r="R42" s="88"/>
      <c r="S42" s="88"/>
      <c r="T42" s="88"/>
      <c r="U42" s="88"/>
      <c r="V42" s="88"/>
      <c r="W42" s="88"/>
      <c r="X42" s="88"/>
      <c r="Y42" s="88"/>
      <c r="Z42" s="88"/>
      <c r="AA42" s="88"/>
      <c r="AB42" s="88"/>
      <c r="AC42" s="88"/>
      <c r="AD42" s="89"/>
      <c r="AE42" s="90">
        <f t="shared" si="3"/>
        <v>0</v>
      </c>
      <c r="AF42" s="91">
        <f t="shared" si="4"/>
        <v>0</v>
      </c>
      <c r="AG42" s="17"/>
      <c r="AH42" s="17"/>
      <c r="AI42" s="17"/>
      <c r="AJ42" s="17"/>
      <c r="AK42" s="17"/>
      <c r="AL42" s="17"/>
      <c r="AM42" s="17"/>
      <c r="AN42" s="17"/>
      <c r="AO42" s="17"/>
    </row>
    <row r="43" spans="2:41" s="7" customFormat="1" ht="30" customHeight="1" thickTop="1" thickBot="1" x14ac:dyDescent="0.35">
      <c r="B43" s="59" t="s">
        <v>4</v>
      </c>
      <c r="C43" s="60"/>
      <c r="D43" s="60"/>
      <c r="E43" s="61"/>
      <c r="F43" s="62"/>
      <c r="G43" s="63" t="s">
        <v>51</v>
      </c>
      <c r="H43" s="80">
        <f t="shared" ref="H43:AF43" si="5">SUM(H35:H42)</f>
        <v>0</v>
      </c>
      <c r="I43" s="81">
        <f t="shared" si="5"/>
        <v>0</v>
      </c>
      <c r="J43" s="81">
        <f t="shared" si="5"/>
        <v>0</v>
      </c>
      <c r="K43" s="81">
        <f t="shared" si="5"/>
        <v>0</v>
      </c>
      <c r="L43" s="81">
        <f t="shared" si="5"/>
        <v>0</v>
      </c>
      <c r="M43" s="81">
        <f t="shared" si="5"/>
        <v>0</v>
      </c>
      <c r="N43" s="81">
        <f t="shared" si="5"/>
        <v>0</v>
      </c>
      <c r="O43" s="81">
        <f t="shared" si="5"/>
        <v>0</v>
      </c>
      <c r="P43" s="81">
        <f t="shared" si="5"/>
        <v>0</v>
      </c>
      <c r="Q43" s="81">
        <f t="shared" si="5"/>
        <v>0</v>
      </c>
      <c r="R43" s="81">
        <f t="shared" si="5"/>
        <v>0</v>
      </c>
      <c r="S43" s="81">
        <f t="shared" si="5"/>
        <v>0</v>
      </c>
      <c r="T43" s="81">
        <f t="shared" si="5"/>
        <v>0</v>
      </c>
      <c r="U43" s="81">
        <f t="shared" si="5"/>
        <v>0</v>
      </c>
      <c r="V43" s="81">
        <f t="shared" si="5"/>
        <v>0</v>
      </c>
      <c r="W43" s="81">
        <f t="shared" si="5"/>
        <v>0</v>
      </c>
      <c r="X43" s="81">
        <f t="shared" si="5"/>
        <v>0</v>
      </c>
      <c r="Y43" s="81">
        <f t="shared" si="5"/>
        <v>0</v>
      </c>
      <c r="Z43" s="81">
        <f t="shared" si="5"/>
        <v>0</v>
      </c>
      <c r="AA43" s="81">
        <f t="shared" si="5"/>
        <v>0</v>
      </c>
      <c r="AB43" s="81">
        <f t="shared" si="5"/>
        <v>0</v>
      </c>
      <c r="AC43" s="81">
        <f t="shared" si="5"/>
        <v>0</v>
      </c>
      <c r="AD43" s="82">
        <f t="shared" si="5"/>
        <v>0</v>
      </c>
      <c r="AE43" s="113">
        <f t="shared" si="5"/>
        <v>0</v>
      </c>
      <c r="AF43" s="112">
        <f t="shared" si="5"/>
        <v>0</v>
      </c>
      <c r="AG43" s="19"/>
      <c r="AH43" s="19"/>
      <c r="AI43" s="19"/>
      <c r="AJ43" s="19"/>
      <c r="AK43" s="19"/>
      <c r="AL43" s="19"/>
      <c r="AM43" s="19"/>
      <c r="AN43" s="19"/>
      <c r="AO43" s="19"/>
    </row>
    <row r="44" spans="2:41" s="7" customFormat="1" ht="25.05" customHeight="1" thickBot="1" x14ac:dyDescent="0.35">
      <c r="H44" s="70"/>
      <c r="AE44" s="136" t="s">
        <v>44</v>
      </c>
      <c r="AF44" s="136" t="s">
        <v>23</v>
      </c>
    </row>
    <row r="45" spans="2:41" s="7" customFormat="1" ht="30" customHeight="1" thickTop="1" thickBot="1" x14ac:dyDescent="0.35">
      <c r="E45" s="61"/>
      <c r="F45" s="62"/>
      <c r="G45" s="63" t="s">
        <v>43</v>
      </c>
      <c r="H45" s="135">
        <f>(H30+H43)*8</f>
        <v>0</v>
      </c>
      <c r="I45" s="135">
        <f t="shared" ref="I45:AD45" si="6">(I30+I43)*8</f>
        <v>0</v>
      </c>
      <c r="J45" s="135">
        <f t="shared" si="6"/>
        <v>0</v>
      </c>
      <c r="K45" s="135">
        <f t="shared" si="6"/>
        <v>0</v>
      </c>
      <c r="L45" s="135">
        <f t="shared" si="6"/>
        <v>0</v>
      </c>
      <c r="M45" s="135">
        <f t="shared" si="6"/>
        <v>0</v>
      </c>
      <c r="N45" s="135">
        <f t="shared" si="6"/>
        <v>0</v>
      </c>
      <c r="O45" s="135">
        <f t="shared" si="6"/>
        <v>0</v>
      </c>
      <c r="P45" s="135">
        <f t="shared" si="6"/>
        <v>0</v>
      </c>
      <c r="Q45" s="135">
        <f t="shared" si="6"/>
        <v>0</v>
      </c>
      <c r="R45" s="135">
        <f t="shared" si="6"/>
        <v>0</v>
      </c>
      <c r="S45" s="135">
        <f t="shared" si="6"/>
        <v>0</v>
      </c>
      <c r="T45" s="135">
        <f t="shared" si="6"/>
        <v>0</v>
      </c>
      <c r="U45" s="135">
        <f t="shared" si="6"/>
        <v>0</v>
      </c>
      <c r="V45" s="135">
        <f t="shared" si="6"/>
        <v>0</v>
      </c>
      <c r="W45" s="135">
        <f t="shared" si="6"/>
        <v>0</v>
      </c>
      <c r="X45" s="135">
        <f t="shared" si="6"/>
        <v>0</v>
      </c>
      <c r="Y45" s="135">
        <f t="shared" si="6"/>
        <v>0</v>
      </c>
      <c r="Z45" s="135">
        <f t="shared" si="6"/>
        <v>0</v>
      </c>
      <c r="AA45" s="135">
        <f t="shared" si="6"/>
        <v>0</v>
      </c>
      <c r="AB45" s="135">
        <f t="shared" si="6"/>
        <v>0</v>
      </c>
      <c r="AC45" s="135">
        <f t="shared" si="6"/>
        <v>0</v>
      </c>
      <c r="AD45" s="135">
        <f t="shared" si="6"/>
        <v>0</v>
      </c>
      <c r="AE45" s="113">
        <f>SUM(AE30,AE43)</f>
        <v>0</v>
      </c>
      <c r="AF45" s="112">
        <f>SUM(AF30,AF43)</f>
        <v>0</v>
      </c>
      <c r="AG45" s="19"/>
      <c r="AH45" s="19"/>
      <c r="AI45" s="19"/>
      <c r="AJ45" s="19"/>
      <c r="AK45" s="19"/>
      <c r="AL45" s="19"/>
      <c r="AM45" s="19"/>
      <c r="AN45" s="19"/>
      <c r="AO45" s="19"/>
    </row>
    <row r="46" spans="2:41" s="7" customFormat="1" ht="25.05" customHeight="1" x14ac:dyDescent="0.3">
      <c r="H46" s="139" t="s">
        <v>33</v>
      </c>
      <c r="AF46" s="83"/>
    </row>
    <row r="47" spans="2:41" s="8" customFormat="1" ht="25.05" customHeight="1" x14ac:dyDescent="0.3">
      <c r="B47" s="33" t="s">
        <v>39</v>
      </c>
      <c r="C47" s="23"/>
      <c r="D47" s="23"/>
      <c r="E47" s="23"/>
      <c r="F47" s="23"/>
      <c r="G47" s="23"/>
      <c r="H47" s="23"/>
      <c r="I47" s="23"/>
      <c r="J47" s="23"/>
      <c r="K47" s="23"/>
      <c r="L47" s="23"/>
      <c r="M47" s="23"/>
      <c r="N47" s="23"/>
      <c r="O47" s="23"/>
      <c r="P47" s="23"/>
      <c r="Q47" s="23"/>
      <c r="R47" s="23"/>
      <c r="S47" s="50"/>
      <c r="T47" s="50"/>
      <c r="U47" s="50"/>
      <c r="V47" s="50"/>
      <c r="W47" s="50"/>
      <c r="X47" s="50"/>
      <c r="Y47" s="50"/>
      <c r="Z47" s="50"/>
      <c r="AA47" s="50"/>
      <c r="AB47" s="50"/>
      <c r="AC47" s="50"/>
      <c r="AD47" s="50"/>
      <c r="AE47" s="51"/>
      <c r="AF47" s="15"/>
      <c r="AG47" s="15"/>
      <c r="AH47" s="15"/>
      <c r="AI47" s="15"/>
      <c r="AJ47" s="15"/>
      <c r="AK47" s="15"/>
      <c r="AL47" s="15"/>
      <c r="AM47" s="15"/>
      <c r="AN47" s="15"/>
      <c r="AO47" s="15"/>
    </row>
    <row r="48" spans="2:41" s="8" customFormat="1" ht="25.05" customHeight="1" x14ac:dyDescent="0.3">
      <c r="B48" s="24" t="s">
        <v>40</v>
      </c>
      <c r="C48" s="25"/>
      <c r="D48" s="25"/>
      <c r="E48" s="25"/>
      <c r="F48" s="132"/>
      <c r="G48" s="133"/>
      <c r="H48" s="123" t="str">
        <f>TEXT($F$4,"MMM-YYYY")</f>
        <v>Jan-1900</v>
      </c>
      <c r="I48" s="105" t="str">
        <f>TEXT(EDATE($F$4,1),"MMM-yyyy")</f>
        <v>Jan-1900</v>
      </c>
      <c r="J48" s="106" t="str">
        <f>TEXT(EDATE($F$4,2),"MMM-yyyy")</f>
        <v>Feb-1900</v>
      </c>
      <c r="K48" s="106" t="str">
        <f>TEXT(EDATE($F$4,3),"MMM-yyyy")</f>
        <v>Mar-1900</v>
      </c>
      <c r="L48" s="106" t="str">
        <f>TEXT(EDATE($F$4,4),"MMM-yyyy")</f>
        <v>Apr-1900</v>
      </c>
      <c r="M48" s="106" t="str">
        <f>TEXT(EDATE($F$4,5),"MMM-yyyy")</f>
        <v>May-1900</v>
      </c>
      <c r="N48" s="106" t="str">
        <f>TEXT(EDATE($F$4,6),"MMM-yyyyy")</f>
        <v>Jun-1900</v>
      </c>
      <c r="O48" s="106" t="str">
        <f>TEXT(EDATE($F$4,7),"MMM-yyyy")</f>
        <v>Jul-1900</v>
      </c>
      <c r="P48" s="106" t="str">
        <f>TEXT(EDATE($F$4,8),"MMM-yyyy")</f>
        <v>Aug-1900</v>
      </c>
      <c r="Q48" s="106" t="str">
        <f>TEXT(EDATE($F$4,9),"MMM-yyyy")</f>
        <v>Sep-1900</v>
      </c>
      <c r="R48" s="106" t="str">
        <f>TEXT(EDATE($F$4,10),"MMM-yyyy")</f>
        <v>Oct-1900</v>
      </c>
      <c r="S48" s="106" t="str">
        <f>TEXT(EDATE($F$4,11),"MMM-yyyy")</f>
        <v>Nov-1900</v>
      </c>
      <c r="T48" s="106" t="str">
        <f>TEXT(EDATE($F$4,12),"MMM-yyyy")</f>
        <v>Dec-1900</v>
      </c>
      <c r="U48" s="106" t="str">
        <f>TEXT(EDATE($F$4,13),"MMM-yyyy")</f>
        <v>Jan-1901</v>
      </c>
      <c r="V48" s="106" t="str">
        <f>TEXT(EDATE($F$4,14),"MMM-yyyy")</f>
        <v>Feb-1901</v>
      </c>
      <c r="W48" s="106" t="str">
        <f>TEXT(EDATE($F$4,15),"MMM-yyyy")</f>
        <v>Mar-1901</v>
      </c>
      <c r="X48" s="106" t="str">
        <f>TEXT(EDATE($F$4,16),"MMM-yyyy")</f>
        <v>Apr-1901</v>
      </c>
      <c r="Y48" s="106" t="str">
        <f>TEXT(EDATE($F$4,17),"MMM-yyyy")</f>
        <v>May-1901</v>
      </c>
      <c r="Z48" s="106" t="str">
        <f>TEXT(EDATE($F$4,18),"MMM-yyyy")</f>
        <v>Jun-1901</v>
      </c>
      <c r="AA48" s="106" t="str">
        <f>TEXT(EDATE($F$4,19),"MMM-yyyy")</f>
        <v>Jul-1901</v>
      </c>
      <c r="AB48" s="106" t="str">
        <f>TEXT(EDATE($F$4,20),"MMM-yyyy")</f>
        <v>Aug-1901</v>
      </c>
      <c r="AC48" s="106" t="str">
        <f>TEXT(EDATE($F$4,21),"MMM-yyyy")</f>
        <v>Sep-1901</v>
      </c>
      <c r="AD48" s="107" t="str">
        <f>TEXT(EDATE($F$4,22),"MMM-yyyy")</f>
        <v>Oct-1901</v>
      </c>
      <c r="AE48" s="108" t="s">
        <v>23</v>
      </c>
      <c r="AF48" s="16"/>
      <c r="AG48" s="16"/>
      <c r="AH48" s="16"/>
      <c r="AI48" s="16"/>
      <c r="AJ48" s="16"/>
      <c r="AK48" s="16"/>
      <c r="AL48" s="16"/>
      <c r="AM48" s="16"/>
      <c r="AN48" s="16"/>
      <c r="AO48" s="16"/>
    </row>
    <row r="49" spans="1:41" s="12" customFormat="1" ht="25.05" customHeight="1" x14ac:dyDescent="0.3">
      <c r="B49" s="28" t="s">
        <v>34</v>
      </c>
      <c r="C49" s="29"/>
      <c r="D49" s="29"/>
      <c r="E49" s="29"/>
      <c r="F49" s="134"/>
      <c r="G49" s="98"/>
      <c r="H49" s="124"/>
      <c r="I49" s="114"/>
      <c r="J49" s="114"/>
      <c r="K49" s="114"/>
      <c r="L49" s="114"/>
      <c r="M49" s="114"/>
      <c r="N49" s="114"/>
      <c r="O49" s="114"/>
      <c r="P49" s="114"/>
      <c r="Q49" s="114"/>
      <c r="R49" s="114"/>
      <c r="S49" s="114"/>
      <c r="T49" s="114"/>
      <c r="U49" s="114"/>
      <c r="V49" s="114"/>
      <c r="W49" s="114"/>
      <c r="X49" s="114"/>
      <c r="Y49" s="114"/>
      <c r="Z49" s="114"/>
      <c r="AA49" s="114"/>
      <c r="AB49" s="114"/>
      <c r="AC49" s="114"/>
      <c r="AD49" s="115"/>
      <c r="AE49" s="120">
        <f>SUM(H49:AD49)</f>
        <v>0</v>
      </c>
      <c r="AF49" s="17"/>
      <c r="AG49" s="17"/>
      <c r="AH49" s="17"/>
      <c r="AI49" s="17"/>
      <c r="AJ49" s="17"/>
      <c r="AK49" s="17"/>
      <c r="AL49" s="17"/>
      <c r="AM49" s="17"/>
      <c r="AN49" s="17"/>
      <c r="AO49" s="17"/>
    </row>
    <row r="50" spans="1:41" s="12" customFormat="1" ht="25.05" customHeight="1" x14ac:dyDescent="0.3">
      <c r="B50" s="28" t="s">
        <v>35</v>
      </c>
      <c r="C50" s="29"/>
      <c r="D50" s="29"/>
      <c r="E50" s="29"/>
      <c r="F50" s="134"/>
      <c r="G50" s="98"/>
      <c r="H50" s="125"/>
      <c r="I50" s="116"/>
      <c r="J50" s="116"/>
      <c r="K50" s="116"/>
      <c r="L50" s="116"/>
      <c r="M50" s="116"/>
      <c r="N50" s="116"/>
      <c r="O50" s="116"/>
      <c r="P50" s="116"/>
      <c r="Q50" s="116"/>
      <c r="R50" s="116"/>
      <c r="S50" s="116"/>
      <c r="T50" s="116"/>
      <c r="U50" s="116"/>
      <c r="V50" s="116"/>
      <c r="W50" s="116"/>
      <c r="X50" s="116"/>
      <c r="Y50" s="116"/>
      <c r="Z50" s="116"/>
      <c r="AA50" s="116"/>
      <c r="AB50" s="116"/>
      <c r="AC50" s="116"/>
      <c r="AD50" s="117"/>
      <c r="AE50" s="121">
        <f t="shared" ref="AE50:AE55" si="7">SUM(H50:AD50)</f>
        <v>0</v>
      </c>
      <c r="AF50" s="18"/>
      <c r="AG50" s="18"/>
      <c r="AH50" s="17"/>
      <c r="AI50" s="17"/>
      <c r="AJ50" s="17"/>
      <c r="AK50" s="17"/>
      <c r="AL50" s="17"/>
      <c r="AM50" s="17"/>
      <c r="AN50" s="17"/>
      <c r="AO50" s="17"/>
    </row>
    <row r="51" spans="1:41" s="12" customFormat="1" ht="25.05" customHeight="1" x14ac:dyDescent="0.3">
      <c r="B51" s="28" t="s">
        <v>36</v>
      </c>
      <c r="C51" s="29"/>
      <c r="D51" s="29"/>
      <c r="E51" s="29"/>
      <c r="F51" s="134"/>
      <c r="G51" s="98"/>
      <c r="H51" s="125"/>
      <c r="I51" s="116"/>
      <c r="J51" s="116"/>
      <c r="K51" s="116"/>
      <c r="L51" s="116"/>
      <c r="M51" s="116"/>
      <c r="N51" s="116"/>
      <c r="O51" s="116"/>
      <c r="P51" s="116"/>
      <c r="Q51" s="116"/>
      <c r="R51" s="116"/>
      <c r="S51" s="116"/>
      <c r="T51" s="116"/>
      <c r="U51" s="116"/>
      <c r="V51" s="116"/>
      <c r="W51" s="116"/>
      <c r="X51" s="116"/>
      <c r="Y51" s="116"/>
      <c r="Z51" s="116"/>
      <c r="AA51" s="116"/>
      <c r="AB51" s="116"/>
      <c r="AC51" s="116"/>
      <c r="AD51" s="117"/>
      <c r="AE51" s="121">
        <f t="shared" si="7"/>
        <v>0</v>
      </c>
      <c r="AF51" s="17"/>
      <c r="AG51" s="17"/>
      <c r="AH51" s="17"/>
      <c r="AI51" s="17"/>
      <c r="AJ51" s="17"/>
      <c r="AK51" s="17"/>
      <c r="AL51" s="17"/>
      <c r="AM51" s="17"/>
      <c r="AN51" s="17"/>
      <c r="AO51" s="17"/>
    </row>
    <row r="52" spans="1:41" s="12" customFormat="1" ht="25.05" customHeight="1" x14ac:dyDescent="0.3">
      <c r="B52" s="28" t="s">
        <v>37</v>
      </c>
      <c r="C52" s="29"/>
      <c r="D52" s="29"/>
      <c r="E52" s="29"/>
      <c r="F52" s="134"/>
      <c r="G52" s="98"/>
      <c r="H52" s="125"/>
      <c r="I52" s="116"/>
      <c r="J52" s="116"/>
      <c r="K52" s="116"/>
      <c r="L52" s="116"/>
      <c r="M52" s="116"/>
      <c r="N52" s="116"/>
      <c r="O52" s="116"/>
      <c r="P52" s="116"/>
      <c r="Q52" s="116"/>
      <c r="R52" s="116"/>
      <c r="S52" s="116"/>
      <c r="T52" s="116"/>
      <c r="U52" s="116"/>
      <c r="V52" s="116"/>
      <c r="W52" s="116"/>
      <c r="X52" s="116"/>
      <c r="Y52" s="116"/>
      <c r="Z52" s="116"/>
      <c r="AA52" s="116"/>
      <c r="AB52" s="116"/>
      <c r="AC52" s="116"/>
      <c r="AD52" s="117"/>
      <c r="AE52" s="121">
        <f t="shared" si="7"/>
        <v>0</v>
      </c>
      <c r="AF52" s="17"/>
      <c r="AG52" s="17"/>
      <c r="AH52" s="17"/>
      <c r="AI52" s="17"/>
      <c r="AJ52" s="17"/>
      <c r="AK52" s="17"/>
      <c r="AL52" s="17"/>
      <c r="AM52" s="17"/>
      <c r="AN52" s="17"/>
      <c r="AO52" s="17"/>
    </row>
    <row r="53" spans="1:41" s="12" customFormat="1" ht="25.05" customHeight="1" x14ac:dyDescent="0.3">
      <c r="B53" s="28" t="s">
        <v>38</v>
      </c>
      <c r="C53" s="29"/>
      <c r="D53" s="29"/>
      <c r="E53" s="29"/>
      <c r="F53" s="134"/>
      <c r="G53" s="98"/>
      <c r="H53" s="125"/>
      <c r="I53" s="116"/>
      <c r="J53" s="116"/>
      <c r="K53" s="116"/>
      <c r="L53" s="116"/>
      <c r="M53" s="116"/>
      <c r="N53" s="116"/>
      <c r="O53" s="116"/>
      <c r="P53" s="116"/>
      <c r="Q53" s="116"/>
      <c r="R53" s="116"/>
      <c r="S53" s="116"/>
      <c r="T53" s="116"/>
      <c r="U53" s="116"/>
      <c r="V53" s="116"/>
      <c r="W53" s="116"/>
      <c r="X53" s="116"/>
      <c r="Y53" s="116"/>
      <c r="Z53" s="116"/>
      <c r="AA53" s="116"/>
      <c r="AB53" s="116"/>
      <c r="AC53" s="116"/>
      <c r="AD53" s="117"/>
      <c r="AE53" s="121">
        <f t="shared" si="7"/>
        <v>0</v>
      </c>
      <c r="AF53" s="17"/>
      <c r="AG53" s="17"/>
      <c r="AH53" s="17"/>
      <c r="AI53" s="17"/>
      <c r="AJ53" s="17"/>
      <c r="AK53" s="17"/>
      <c r="AL53" s="17"/>
      <c r="AM53" s="17"/>
      <c r="AN53" s="17"/>
      <c r="AO53" s="17"/>
    </row>
    <row r="54" spans="1:41" s="12" customFormat="1" ht="25.05" customHeight="1" x14ac:dyDescent="0.3">
      <c r="B54" s="28" t="s">
        <v>38</v>
      </c>
      <c r="C54" s="29"/>
      <c r="D54" s="29"/>
      <c r="E54" s="29"/>
      <c r="F54" s="134"/>
      <c r="G54" s="98"/>
      <c r="H54" s="125"/>
      <c r="I54" s="116"/>
      <c r="J54" s="116"/>
      <c r="K54" s="116"/>
      <c r="L54" s="116"/>
      <c r="M54" s="116"/>
      <c r="N54" s="116"/>
      <c r="O54" s="116"/>
      <c r="P54" s="116"/>
      <c r="Q54" s="116"/>
      <c r="R54" s="116"/>
      <c r="S54" s="116"/>
      <c r="T54" s="116"/>
      <c r="U54" s="116"/>
      <c r="V54" s="116"/>
      <c r="W54" s="116"/>
      <c r="X54" s="116"/>
      <c r="Y54" s="116"/>
      <c r="Z54" s="116"/>
      <c r="AA54" s="116"/>
      <c r="AB54" s="116"/>
      <c r="AC54" s="116"/>
      <c r="AD54" s="117"/>
      <c r="AE54" s="121">
        <f t="shared" si="7"/>
        <v>0</v>
      </c>
      <c r="AF54" s="17"/>
      <c r="AG54" s="17"/>
      <c r="AH54" s="17"/>
      <c r="AI54" s="17"/>
      <c r="AJ54" s="17"/>
      <c r="AK54" s="17"/>
      <c r="AL54" s="17"/>
      <c r="AM54" s="17"/>
      <c r="AN54" s="17"/>
      <c r="AO54" s="17"/>
    </row>
    <row r="55" spans="1:41" s="12" customFormat="1" ht="25.05" customHeight="1" thickBot="1" x14ac:dyDescent="0.35">
      <c r="B55" s="28" t="s">
        <v>38</v>
      </c>
      <c r="C55" s="29"/>
      <c r="D55" s="29"/>
      <c r="E55" s="29"/>
      <c r="F55" s="134"/>
      <c r="G55" s="98"/>
      <c r="H55" s="126"/>
      <c r="I55" s="118"/>
      <c r="J55" s="118"/>
      <c r="K55" s="118"/>
      <c r="L55" s="118"/>
      <c r="M55" s="118"/>
      <c r="N55" s="118"/>
      <c r="O55" s="118"/>
      <c r="P55" s="118"/>
      <c r="Q55" s="118"/>
      <c r="R55" s="118"/>
      <c r="S55" s="118"/>
      <c r="T55" s="118"/>
      <c r="U55" s="118"/>
      <c r="V55" s="118"/>
      <c r="W55" s="118"/>
      <c r="X55" s="118"/>
      <c r="Y55" s="118"/>
      <c r="Z55" s="118"/>
      <c r="AA55" s="118"/>
      <c r="AB55" s="118"/>
      <c r="AC55" s="118"/>
      <c r="AD55" s="119"/>
      <c r="AE55" s="122">
        <f t="shared" si="7"/>
        <v>0</v>
      </c>
      <c r="AF55" s="17"/>
      <c r="AG55" s="17"/>
      <c r="AH55" s="17"/>
      <c r="AI55" s="17"/>
      <c r="AJ55" s="17"/>
      <c r="AK55" s="17"/>
      <c r="AL55" s="17"/>
      <c r="AM55" s="17"/>
      <c r="AN55" s="17"/>
      <c r="AO55" s="17"/>
    </row>
    <row r="56" spans="1:41" s="7" customFormat="1" ht="30" customHeight="1" thickTop="1" thickBot="1" x14ac:dyDescent="0.35">
      <c r="B56" s="127" t="s">
        <v>4</v>
      </c>
      <c r="C56" s="128"/>
      <c r="D56" s="128"/>
      <c r="E56" s="129"/>
      <c r="F56" s="130"/>
      <c r="G56" s="131" t="s">
        <v>51</v>
      </c>
      <c r="H56" s="109">
        <f t="shared" ref="H56:AE56" si="8">SUM(H49:H55)</f>
        <v>0</v>
      </c>
      <c r="I56" s="110">
        <f t="shared" si="8"/>
        <v>0</v>
      </c>
      <c r="J56" s="110">
        <f t="shared" si="8"/>
        <v>0</v>
      </c>
      <c r="K56" s="110">
        <f t="shared" si="8"/>
        <v>0</v>
      </c>
      <c r="L56" s="110">
        <f t="shared" si="8"/>
        <v>0</v>
      </c>
      <c r="M56" s="110">
        <f t="shared" si="8"/>
        <v>0</v>
      </c>
      <c r="N56" s="110">
        <f t="shared" si="8"/>
        <v>0</v>
      </c>
      <c r="O56" s="110">
        <f t="shared" si="8"/>
        <v>0</v>
      </c>
      <c r="P56" s="110">
        <f t="shared" si="8"/>
        <v>0</v>
      </c>
      <c r="Q56" s="110">
        <f t="shared" si="8"/>
        <v>0</v>
      </c>
      <c r="R56" s="110">
        <f t="shared" si="8"/>
        <v>0</v>
      </c>
      <c r="S56" s="110">
        <f t="shared" si="8"/>
        <v>0</v>
      </c>
      <c r="T56" s="110">
        <f t="shared" si="8"/>
        <v>0</v>
      </c>
      <c r="U56" s="110">
        <f t="shared" si="8"/>
        <v>0</v>
      </c>
      <c r="V56" s="110">
        <f t="shared" si="8"/>
        <v>0</v>
      </c>
      <c r="W56" s="110">
        <f t="shared" si="8"/>
        <v>0</v>
      </c>
      <c r="X56" s="110">
        <f t="shared" si="8"/>
        <v>0</v>
      </c>
      <c r="Y56" s="110">
        <f t="shared" si="8"/>
        <v>0</v>
      </c>
      <c r="Z56" s="110">
        <f t="shared" si="8"/>
        <v>0</v>
      </c>
      <c r="AA56" s="110">
        <f t="shared" si="8"/>
        <v>0</v>
      </c>
      <c r="AB56" s="110">
        <f t="shared" si="8"/>
        <v>0</v>
      </c>
      <c r="AC56" s="110">
        <f t="shared" si="8"/>
        <v>0</v>
      </c>
      <c r="AD56" s="111">
        <f t="shared" si="8"/>
        <v>0</v>
      </c>
      <c r="AE56" s="112">
        <f t="shared" si="8"/>
        <v>0</v>
      </c>
      <c r="AF56" s="19"/>
      <c r="AG56" s="19"/>
      <c r="AH56" s="19"/>
      <c r="AI56" s="19"/>
      <c r="AJ56" s="19"/>
      <c r="AK56" s="19"/>
      <c r="AL56" s="19"/>
      <c r="AM56" s="19"/>
      <c r="AN56" s="19"/>
      <c r="AO56" s="19"/>
    </row>
    <row r="57" spans="1:41" s="7" customFormat="1" ht="10.050000000000001" customHeight="1" x14ac:dyDescent="0.3">
      <c r="H57" s="70"/>
      <c r="AF57" s="83"/>
    </row>
    <row r="58" spans="1:41" s="7" customFormat="1" ht="25.95" customHeight="1" x14ac:dyDescent="0.3">
      <c r="B58" s="137" t="s">
        <v>45</v>
      </c>
      <c r="H58" s="70"/>
      <c r="AF58" s="83"/>
    </row>
    <row r="59" spans="1:41" s="7" customFormat="1" ht="40.049999999999997" customHeight="1" x14ac:dyDescent="0.3">
      <c r="B59" s="138" t="s">
        <v>42</v>
      </c>
      <c r="C59" s="143">
        <f>AF45</f>
        <v>0</v>
      </c>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row>
    <row r="60" spans="1:41" s="7" customFormat="1" ht="40.049999999999997" customHeight="1" x14ac:dyDescent="0.3">
      <c r="B60" s="138" t="s">
        <v>41</v>
      </c>
      <c r="C60" s="143">
        <f>AE56</f>
        <v>0</v>
      </c>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row>
    <row r="61" spans="1:41" s="7" customFormat="1" ht="40.049999999999997" customHeight="1" thickBot="1" x14ac:dyDescent="0.35">
      <c r="B61" s="144" t="s">
        <v>46</v>
      </c>
      <c r="C61" s="145">
        <f>(C59+C60)*0.1</f>
        <v>0</v>
      </c>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1:41" s="7" customFormat="1" ht="40.049999999999997" customHeight="1" thickTop="1" thickBot="1" x14ac:dyDescent="0.35">
      <c r="B62" s="146" t="s">
        <v>23</v>
      </c>
      <c r="C62" s="147">
        <f>SUM(C59:C61)</f>
        <v>0</v>
      </c>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1:41" s="21" customFormat="1" x14ac:dyDescent="0.3"/>
    <row r="64" spans="1:41" ht="15.6" x14ac:dyDescent="0.3">
      <c r="A64" s="20"/>
    </row>
    <row r="65" spans="1:1" ht="15.6" x14ac:dyDescent="0.3">
      <c r="A65" s="20"/>
    </row>
    <row r="66" spans="1:1" ht="15.6" x14ac:dyDescent="0.3">
      <c r="A66" s="20"/>
    </row>
    <row r="67" spans="1:1" ht="15.6" x14ac:dyDescent="0.3">
      <c r="A67" s="20"/>
    </row>
    <row r="68" spans="1:1" ht="15.6" x14ac:dyDescent="0.3">
      <c r="A68" s="20"/>
    </row>
    <row r="69" spans="1:1" ht="15.6" x14ac:dyDescent="0.3">
      <c r="A69" s="20"/>
    </row>
    <row r="70" spans="1:1" ht="15.6" x14ac:dyDescent="0.3">
      <c r="A70" s="20"/>
    </row>
    <row r="71" spans="1:1" ht="15.6" x14ac:dyDescent="0.3">
      <c r="A71" s="20"/>
    </row>
    <row r="72" spans="1:1" ht="15.6" x14ac:dyDescent="0.3">
      <c r="A72" s="20"/>
    </row>
    <row r="73" spans="1:1" ht="15.6" x14ac:dyDescent="0.3">
      <c r="A73" s="20"/>
    </row>
    <row r="74" spans="1:1" ht="15.6" x14ac:dyDescent="0.3">
      <c r="A74" s="20"/>
    </row>
    <row r="75" spans="1:1" ht="15.6" x14ac:dyDescent="0.3">
      <c r="A75" s="20"/>
    </row>
    <row r="76" spans="1:1" ht="15.6" x14ac:dyDescent="0.3">
      <c r="A76" s="20"/>
    </row>
    <row r="77" spans="1:1" ht="15.6" x14ac:dyDescent="0.3">
      <c r="A77" s="20"/>
    </row>
    <row r="78" spans="1:1" ht="15.6" x14ac:dyDescent="0.3">
      <c r="A78" s="20"/>
    </row>
    <row r="79" spans="1:1" ht="15.6" x14ac:dyDescent="0.3">
      <c r="A79" s="20"/>
    </row>
    <row r="80" spans="1:1" ht="15.6" x14ac:dyDescent="0.3">
      <c r="A80" s="20"/>
    </row>
    <row r="81" spans="1:1" ht="15.6" x14ac:dyDescent="0.3">
      <c r="A81" s="20"/>
    </row>
    <row r="82" spans="1:1" ht="15.6" x14ac:dyDescent="0.3">
      <c r="A82" s="20"/>
    </row>
    <row r="83" spans="1:1" ht="15.6" x14ac:dyDescent="0.3">
      <c r="A83" s="20"/>
    </row>
    <row r="84" spans="1:1" ht="15.6" x14ac:dyDescent="0.3">
      <c r="A84" s="20"/>
    </row>
    <row r="85" spans="1:1" ht="21" customHeight="1" x14ac:dyDescent="0.3">
      <c r="A85" s="20"/>
    </row>
    <row r="88" spans="1:1" ht="42" customHeight="1" x14ac:dyDescent="0.3"/>
  </sheetData>
  <printOptions verticalCentered="1"/>
  <pageMargins left="0.25" right="0.25" top="0.25" bottom="0.25" header="0" footer="0"/>
  <pageSetup scale="31" fitToHeight="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2" customWidth="1"/>
    <col min="2" max="2" width="88.296875" style="2" customWidth="1"/>
    <col min="3" max="16384" width="10.796875" style="2"/>
  </cols>
  <sheetData>
    <row r="1" spans="2:2" ht="19.95" customHeight="1" x14ac:dyDescent="0.3"/>
    <row r="2" spans="2:2" ht="105" customHeight="1" x14ac:dyDescent="0.3">
      <c r="B2" s="3"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Project Resource Planning</vt:lpstr>
      <vt:lpstr>Project Resource Plan - BLANK</vt:lpstr>
      <vt:lpstr>- Disclaimer -</vt:lpstr>
      <vt:lpstr>'Project Resource Plan - BLANK'!Print_Area</vt:lpstr>
      <vt:lpstr>'Project Resource Planning'!Print_Area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2016-02-17T05:52:24Z</dcterms:created>
  <dcterms:modified xsi:type="dcterms:W3CDTF">2018-08-13T20:59:38Z</dcterms:modified>
</cp:coreProperties>
</file>