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D7F1817B-39E8-4BCF-BFBD-CF8058DC6CAA}" xr6:coauthVersionLast="40" xr6:coauthVersionMax="40" xr10:uidLastSave="{00000000-0000-0000-0000-000000000000}"/>
  <bookViews>
    <workbookView xWindow="0" yWindow="0" windowWidth="46080" windowHeight="21720" xr2:uid="{00000000-000D-0000-FFFF-FFFF00000000}"/>
  </bookViews>
  <sheets>
    <sheet name="Retirement Planning Worksheet" sheetId="1" r:id="rId1"/>
    <sheet name="Budget for Inflation" sheetId="2" r:id="rId2"/>
    <sheet name="- Disclaimer -" sheetId="3" r:id="rId3"/>
  </sheets>
  <externalReferences>
    <externalReference r:id="rId4"/>
  </externalReferences>
  <definedNames>
    <definedName name="Type">'[1]Maintenance Work Order'!#REF!</definedName>
    <definedName name="_xlnm.Print_Area" localSheetId="0">'Retirement Planning Worksheet'!$B$1:$H$60</definedName>
  </definedNames>
  <calcPr calcId="18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3" i="1" l="1"/>
  <c r="D3" i="2"/>
  <c r="D4" i="2"/>
  <c r="G3" i="2"/>
  <c r="G17" i="1"/>
  <c r="G18" i="1"/>
  <c r="G19" i="1"/>
  <c r="G20" i="1"/>
  <c r="G21" i="1"/>
  <c r="G22" i="1"/>
  <c r="G24" i="1"/>
  <c r="G5" i="1"/>
  <c r="G57" i="1"/>
  <c r="G58" i="1"/>
  <c r="G60" i="1"/>
  <c r="G48" i="1"/>
  <c r="G49" i="1"/>
  <c r="G50" i="1"/>
  <c r="G51" i="1"/>
  <c r="G53" i="1"/>
  <c r="G37" i="1"/>
  <c r="G38" i="1"/>
  <c r="G39" i="1"/>
  <c r="G40" i="1"/>
  <c r="G41" i="1"/>
  <c r="G42" i="1"/>
  <c r="G44" i="1"/>
  <c r="G28" i="1"/>
  <c r="G29" i="1"/>
  <c r="G30" i="1"/>
  <c r="G31" i="1"/>
  <c r="G33" i="1"/>
  <c r="G4" i="1"/>
  <c r="G6" i="1"/>
  <c r="G4" i="2"/>
  <c r="F24" i="1"/>
  <c r="C14" i="2"/>
  <c r="C15" i="2"/>
  <c r="C16" i="2"/>
  <c r="C17" i="2"/>
  <c r="C18" i="2"/>
  <c r="C19" i="2"/>
  <c r="C20" i="2"/>
  <c r="C21" i="2"/>
  <c r="C22" i="2"/>
  <c r="C23" i="2"/>
  <c r="C24" i="2"/>
  <c r="C25" i="2"/>
  <c r="C26" i="2"/>
  <c r="C27" i="2"/>
  <c r="C28" i="2"/>
  <c r="C29" i="2"/>
  <c r="C30" i="2"/>
  <c r="C31" i="2"/>
  <c r="C32" i="2"/>
  <c r="C33" i="2"/>
  <c r="B14" i="2"/>
  <c r="B15" i="2"/>
  <c r="D60" i="1"/>
  <c r="E60" i="1"/>
  <c r="F60" i="1"/>
  <c r="C60" i="1"/>
  <c r="C53" i="1"/>
  <c r="D53" i="1"/>
  <c r="E53" i="1"/>
  <c r="F53" i="1"/>
  <c r="C44" i="1"/>
  <c r="D44" i="1"/>
  <c r="E44" i="1"/>
  <c r="F44" i="1"/>
  <c r="C33" i="1"/>
  <c r="D33" i="1"/>
  <c r="E33" i="1"/>
  <c r="C24" i="1"/>
  <c r="D24" i="1"/>
  <c r="E24" i="1"/>
  <c r="B16" i="2"/>
  <c r="B17" i="2"/>
  <c r="B18" i="2"/>
  <c r="B19" i="2"/>
  <c r="B20" i="2"/>
  <c r="B21" i="2"/>
  <c r="B22" i="2"/>
  <c r="B23" i="2"/>
  <c r="B24" i="2"/>
  <c r="B25" i="2"/>
  <c r="B26" i="2"/>
  <c r="B27" i="2"/>
  <c r="B28" i="2"/>
  <c r="B29" i="2"/>
  <c r="B30" i="2"/>
  <c r="B31" i="2"/>
  <c r="B32" i="2"/>
  <c r="B33" i="2"/>
  <c r="F14" i="2"/>
  <c r="G14" i="2"/>
  <c r="F15" i="2"/>
  <c r="F16" i="2"/>
  <c r="F17" i="2"/>
  <c r="F18" i="2"/>
  <c r="F19" i="2"/>
  <c r="F20" i="2"/>
  <c r="F21" i="2"/>
  <c r="F22" i="2"/>
  <c r="F23" i="2"/>
  <c r="F24" i="2"/>
  <c r="F25" i="2"/>
  <c r="F26" i="2"/>
  <c r="F27" i="2"/>
  <c r="F28" i="2"/>
  <c r="F29" i="2"/>
  <c r="F30" i="2"/>
  <c r="F31" i="2"/>
  <c r="F32" i="2"/>
  <c r="F33" i="2"/>
  <c r="G16" i="2"/>
  <c r="G32" i="2"/>
  <c r="G30" i="2"/>
  <c r="G26" i="2"/>
  <c r="G28" i="2"/>
  <c r="G27" i="2"/>
  <c r="G25" i="2"/>
  <c r="G31" i="2"/>
  <c r="G21" i="2"/>
  <c r="G22" i="2"/>
  <c r="G33" i="2"/>
  <c r="G5" i="2"/>
  <c r="G17" i="2"/>
  <c r="G24" i="2"/>
  <c r="G18" i="2"/>
  <c r="G23" i="2"/>
  <c r="G29" i="2"/>
  <c r="G15" i="2"/>
  <c r="G20" i="2"/>
  <c r="G19" i="2"/>
</calcChain>
</file>

<file path=xl/sharedStrings.xml><?xml version="1.0" encoding="utf-8"?>
<sst xmlns="http://schemas.openxmlformats.org/spreadsheetml/2006/main" count="308" uniqueCount="58">
  <si>
    <t>Age at retirement</t>
  </si>
  <si>
    <t>Age today</t>
  </si>
  <si>
    <t>Years to retirement</t>
  </si>
  <si>
    <t>Annuity Income</t>
  </si>
  <si>
    <t>Total</t>
  </si>
  <si>
    <t>Grooming</t>
  </si>
  <si>
    <t>Clothing</t>
  </si>
  <si>
    <t>Holidays</t>
  </si>
  <si>
    <t>Other</t>
  </si>
  <si>
    <t xml:space="preserve">Total </t>
  </si>
  <si>
    <t>Groceries</t>
  </si>
  <si>
    <t xml:space="preserve"> </t>
  </si>
  <si>
    <t>Entertainment</t>
  </si>
  <si>
    <t>Utilities</t>
  </si>
  <si>
    <t>Telephone</t>
  </si>
  <si>
    <t>Medical Insurance</t>
  </si>
  <si>
    <t>Years after retired</t>
  </si>
  <si>
    <t>Annual income required at 65</t>
  </si>
  <si>
    <t>Amount required</t>
  </si>
  <si>
    <t>Annual Inflation Rate</t>
  </si>
  <si>
    <t>Weekly</t>
  </si>
  <si>
    <t>Bi-Weekly</t>
  </si>
  <si>
    <t>Monthly</t>
  </si>
  <si>
    <t>Quarterly</t>
  </si>
  <si>
    <t>Annually</t>
  </si>
  <si>
    <t>Annual Variance</t>
  </si>
  <si>
    <t>AGE</t>
  </si>
  <si>
    <t>RETIREMENT INCOME SOURCES</t>
  </si>
  <si>
    <t>HOUSING COSTS</t>
  </si>
  <si>
    <t>PERSONAL EXPENSES</t>
  </si>
  <si>
    <t>DAILY LIVING EXPENSES</t>
  </si>
  <si>
    <t>MEDICAL EXPENSES</t>
  </si>
  <si>
    <t>SUMMARY</t>
  </si>
  <si>
    <t>INFLATION RATE</t>
  </si>
  <si>
    <t>YEAR</t>
  </si>
  <si>
    <t>INFLATION RATE %</t>
  </si>
  <si>
    <t>ANNUAL BUDGETED</t>
  </si>
  <si>
    <t>CUMULATIVE</t>
  </si>
  <si>
    <t>RETIREMENT BUDGET FOR INFLATION</t>
  </si>
  <si>
    <t>Annual Retirement Income Required</t>
  </si>
  <si>
    <t>Age Today</t>
  </si>
  <si>
    <t>Age at Retirement</t>
  </si>
  <si>
    <t>Social Security Income</t>
  </si>
  <si>
    <t>Company Pensions</t>
  </si>
  <si>
    <t>Rental Income</t>
  </si>
  <si>
    <t>Shares/Investments Income</t>
  </si>
  <si>
    <t>Other Retirement Plans</t>
  </si>
  <si>
    <t>Mortgage or Rent</t>
  </si>
  <si>
    <t>Real Estate Taxes</t>
  </si>
  <si>
    <t>Maintenance and Repair</t>
  </si>
  <si>
    <t>Home Insurance</t>
  </si>
  <si>
    <t>Auto Expense</t>
  </si>
  <si>
    <t>Auto Insurance</t>
  </si>
  <si>
    <t>Prescription Drugs</t>
  </si>
  <si>
    <t>Estimated Social Security, Pension, and Other Income</t>
  </si>
  <si>
    <t>RETIREMENT PLANNING WORKSHEET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</si>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</sst>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4" x14ac:knownFonts="1">
    <font>
      <sz val="11"/>
      <color theme="1"/>
      <name val="Calibri"/>
      <family val="2"/>
      <scheme val="minor"/>
    </font>
    <font>
      <sz val="11"/>
      <color theme="1"/>
      <name val="Calibri"/>
      <family val="2"/>
      <scheme val="minor"/>
    </font>
    <font>
      <sz val="11"/>
      <color theme="1"/>
      <name val="Verdana"/>
      <family val="2"/>
    </font>
    <font>
      <u/>
      <sz val="11"/>
      <color theme="11"/>
      <name val="Calibri"/>
      <family val="2"/>
      <scheme val="minor"/>
    </font>
    <font>
      <sz val="11"/>
      <color theme="1"/>
      <name val="Century Gothic"/>
    </font>
    <font>
      <sz val="10"/>
      <color theme="4" tint="-0.499984740745262"/>
      <name val="Century Gothic"/>
    </font>
    <font>
      <sz val="16"/>
      <color theme="1"/>
      <name val="Verdana"/>
      <family val="2"/>
    </font>
    <font>
      <u/>
      <sz val="11"/>
      <color theme="10"/>
      <name val="Calibri"/>
      <family val="2"/>
      <scheme val="minor"/>
    </font>
    <font>
      <sz val="10"/>
      <color theme="0"/>
      <name val="Century Gothic"/>
      <family val="1"/>
    </font>
    <font>
      <sz val="10"/>
      <color theme="1"/>
      <name val="Century Gothic"/>
      <family val="1"/>
    </font>
    <font>
      <sz val="8"/>
      <name val="Calibri"/>
      <family val="2"/>
      <scheme val="minor"/>
    </font>
    <font>
      <b/>
      <sz val="22"/>
      <color theme="0" tint="-0.499984740745262"/>
      <name val="Century Gothic"/>
      <family val="1"/>
    </font>
    <font>
      <sz val="12"/>
      <color theme="1"/>
      <name val="Arial"/>
      <family val="2"/>
    </font>
    <font>
      <b/>
      <sz val="22"/>
      <color theme="0"/>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40B14B"/>
        <bgColor indexed="64"/>
      </patternFill>
    </fill>
  </fills>
  <borders count="6">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ck">
        <color theme="0" tint="-0.34998626667073579"/>
      </left>
      <right/>
      <top/>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1" fillId="0" borderId="0"/>
  </cellStyleXfs>
  <cellXfs count="88">
    <xf numFmtId="0" fontId="0" fillId="0" borderId="0" xfId="0"/>
    <xf numFmtId="0" fontId="2" fillId="0" borderId="0" xfId="0" applyFont="1"/>
    <xf numFmtId="0" fontId="0" fillId="0" borderId="0" xfId="0" applyFill="1"/>
    <xf numFmtId="0" fontId="2" fillId="0" borderId="0" xfId="0" applyFont="1" applyFill="1"/>
    <xf numFmtId="0" fontId="4" fillId="0" borderId="0" xfId="0" applyFont="1" applyFill="1"/>
    <xf numFmtId="0" fontId="4" fillId="0" borderId="0" xfId="0" applyFont="1" applyFill="1" applyAlignment="1">
      <alignment wrapText="1"/>
    </xf>
    <xf numFmtId="0" fontId="0" fillId="0" borderId="0" xfId="0" applyAlignment="1">
      <alignment wrapText="1"/>
    </xf>
    <xf numFmtId="0" fontId="0" fillId="0" borderId="0" xfId="0" applyAlignment="1">
      <alignment vertical="center"/>
    </xf>
    <xf numFmtId="0" fontId="0" fillId="0" borderId="0" xfId="0" applyFill="1" applyAlignment="1">
      <alignment vertical="center"/>
    </xf>
    <xf numFmtId="0" fontId="4" fillId="0" borderId="0" xfId="0" applyFont="1" applyAlignment="1">
      <alignment vertical="center" wrapText="1"/>
    </xf>
    <xf numFmtId="0" fontId="0" fillId="0" borderId="0" xfId="0" applyAlignment="1">
      <alignment vertical="center" wrapText="1"/>
    </xf>
    <xf numFmtId="0" fontId="6" fillId="0" borderId="0" xfId="0" applyFont="1"/>
    <xf numFmtId="0" fontId="5" fillId="3" borderId="0" xfId="0" applyFont="1" applyFill="1" applyAlignment="1">
      <alignment horizontal="right" vertical="center" wrapText="1" indent="2"/>
    </xf>
    <xf numFmtId="0" fontId="8"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2" xfId="0" applyFont="1" applyFill="1" applyBorder="1" applyAlignment="1">
      <alignment vertical="center" wrapText="1"/>
    </xf>
    <xf numFmtId="0" fontId="9" fillId="0" borderId="2" xfId="0" applyFont="1" applyBorder="1" applyAlignment="1">
      <alignment horizontal="center" vertical="center" wrapText="1"/>
    </xf>
    <xf numFmtId="10" fontId="9" fillId="0" borderId="2" xfId="0" applyNumberFormat="1" applyFont="1" applyBorder="1" applyAlignment="1">
      <alignment horizontal="center" vertical="center" wrapText="1"/>
    </xf>
    <xf numFmtId="44" fontId="9" fillId="0" borderId="2" xfId="1" applyFont="1" applyBorder="1" applyAlignment="1">
      <alignment vertical="center" wrapText="1"/>
    </xf>
    <xf numFmtId="0" fontId="8" fillId="6" borderId="0" xfId="0" applyFont="1" applyFill="1" applyAlignment="1">
      <alignment horizontal="left" vertical="center" wrapText="1" indent="1"/>
    </xf>
    <xf numFmtId="0" fontId="8" fillId="6" borderId="0" xfId="0" applyFont="1" applyFill="1" applyAlignment="1">
      <alignment vertical="center" wrapText="1"/>
    </xf>
    <xf numFmtId="0" fontId="9" fillId="3" borderId="0" xfId="0" applyFont="1" applyFill="1" applyAlignment="1">
      <alignment horizontal="center" vertical="center" wrapText="1"/>
    </xf>
    <xf numFmtId="44" fontId="9" fillId="3" borderId="0" xfId="0" applyNumberFormat="1" applyFont="1" applyFill="1" applyAlignment="1">
      <alignment vertical="center" wrapText="1"/>
    </xf>
    <xf numFmtId="0" fontId="9" fillId="0" borderId="1" xfId="0" applyFont="1" applyFill="1" applyBorder="1" applyAlignment="1">
      <alignment horizontal="center" vertical="center" wrapText="1"/>
    </xf>
    <xf numFmtId="44" fontId="9" fillId="3" borderId="0" xfId="1" applyNumberFormat="1" applyFont="1" applyFill="1" applyAlignment="1">
      <alignment vertical="center" wrapText="1"/>
    </xf>
    <xf numFmtId="0" fontId="9" fillId="3" borderId="0" xfId="0" applyFont="1" applyFill="1" applyAlignment="1">
      <alignment horizontal="left" vertical="center" indent="1"/>
    </xf>
    <xf numFmtId="0" fontId="9" fillId="3" borderId="0" xfId="0" applyFont="1" applyFill="1" applyAlignment="1">
      <alignment vertical="center"/>
    </xf>
    <xf numFmtId="0" fontId="8" fillId="6" borderId="0" xfId="0" applyFont="1" applyFill="1" applyAlignment="1">
      <alignment horizontal="left" vertical="center" indent="1"/>
    </xf>
    <xf numFmtId="0" fontId="9" fillId="6" borderId="0" xfId="0" applyFont="1" applyFill="1" applyAlignment="1">
      <alignment vertical="center"/>
    </xf>
    <xf numFmtId="10" fontId="9" fillId="0" borderId="1" xfId="0" applyNumberFormat="1" applyFont="1" applyFill="1" applyBorder="1" applyAlignment="1">
      <alignment horizontal="center" vertical="center"/>
    </xf>
    <xf numFmtId="0" fontId="9" fillId="4" borderId="0" xfId="0" applyFont="1" applyFill="1" applyAlignment="1">
      <alignment horizontal="left" vertical="center" indent="1"/>
    </xf>
    <xf numFmtId="0" fontId="9" fillId="4" borderId="0" xfId="0" applyFont="1" applyFill="1" applyAlignment="1">
      <alignment vertical="center"/>
    </xf>
    <xf numFmtId="0" fontId="9" fillId="5" borderId="0" xfId="0" applyFont="1" applyFill="1" applyAlignment="1">
      <alignment horizontal="left" vertical="center" indent="1"/>
    </xf>
    <xf numFmtId="0" fontId="9" fillId="5" borderId="0" xfId="0" applyFont="1" applyFill="1" applyAlignment="1">
      <alignment vertical="center"/>
    </xf>
    <xf numFmtId="44" fontId="9" fillId="5" borderId="0" xfId="0" applyNumberFormat="1" applyFont="1" applyFill="1" applyAlignment="1">
      <alignment vertical="center"/>
    </xf>
    <xf numFmtId="164" fontId="9" fillId="5" borderId="0" xfId="0" applyNumberFormat="1" applyFont="1" applyFill="1" applyAlignment="1">
      <alignment vertical="center"/>
    </xf>
    <xf numFmtId="0" fontId="9" fillId="0" borderId="0" xfId="0" applyFont="1"/>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indent="1"/>
    </xf>
    <xf numFmtId="0" fontId="9" fillId="2" borderId="0" xfId="0" applyFont="1" applyFill="1" applyAlignment="1">
      <alignment horizontal="center" vertical="center"/>
    </xf>
    <xf numFmtId="44" fontId="9" fillId="5" borderId="0" xfId="0" applyNumberFormat="1" applyFont="1" applyFill="1" applyBorder="1" applyAlignment="1">
      <alignment vertical="center"/>
    </xf>
    <xf numFmtId="0" fontId="4" fillId="0" borderId="0" xfId="0" applyFont="1" applyFill="1" applyBorder="1"/>
    <xf numFmtId="0" fontId="9" fillId="4" borderId="0" xfId="0" applyFont="1" applyFill="1" applyBorder="1" applyAlignment="1">
      <alignment vertical="center"/>
    </xf>
    <xf numFmtId="0" fontId="9" fillId="5" borderId="0" xfId="0" applyFont="1" applyFill="1" applyBorder="1" applyAlignment="1">
      <alignment vertical="center"/>
    </xf>
    <xf numFmtId="164" fontId="9" fillId="5" borderId="0" xfId="0" applyNumberFormat="1" applyFont="1" applyFill="1" applyBorder="1" applyAlignment="1">
      <alignment vertical="center"/>
    </xf>
    <xf numFmtId="0" fontId="9" fillId="0" borderId="0" xfId="0" applyFont="1" applyBorder="1"/>
    <xf numFmtId="0" fontId="9" fillId="2" borderId="0" xfId="0" applyFont="1" applyFill="1" applyBorder="1" applyAlignment="1">
      <alignment vertical="center"/>
    </xf>
    <xf numFmtId="0" fontId="9" fillId="0" borderId="0" xfId="0" applyFont="1" applyBorder="1" applyAlignment="1">
      <alignment vertical="center"/>
    </xf>
    <xf numFmtId="0" fontId="9" fillId="2" borderId="0" xfId="0" applyFont="1" applyFill="1" applyBorder="1" applyAlignment="1">
      <alignment horizontal="center" vertical="center"/>
    </xf>
    <xf numFmtId="0" fontId="2" fillId="0" borderId="0" xfId="0" applyFont="1" applyBorder="1"/>
    <xf numFmtId="0" fontId="9" fillId="9" borderId="0" xfId="0" applyFont="1" applyFill="1" applyAlignment="1">
      <alignment vertical="center"/>
    </xf>
    <xf numFmtId="0" fontId="9" fillId="9" borderId="0" xfId="0" applyFont="1" applyFill="1" applyBorder="1" applyAlignment="1">
      <alignment vertical="center"/>
    </xf>
    <xf numFmtId="0" fontId="9" fillId="9" borderId="0" xfId="0" applyFont="1" applyFill="1" applyAlignment="1">
      <alignment horizontal="left" vertical="center" indent="1"/>
    </xf>
    <xf numFmtId="0" fontId="9" fillId="9"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2" borderId="0" xfId="0" applyFont="1" applyFill="1" applyAlignment="1">
      <alignment horizontal="left" vertical="center" indent="1"/>
    </xf>
    <xf numFmtId="0" fontId="9" fillId="9" borderId="0" xfId="0" applyFont="1" applyFill="1" applyAlignment="1">
      <alignment horizontal="left" vertical="center" indent="2"/>
    </xf>
    <xf numFmtId="0" fontId="9" fillId="5" borderId="0" xfId="0" applyFont="1" applyFill="1" applyAlignment="1">
      <alignment horizontal="left" vertical="center" indent="2"/>
    </xf>
    <xf numFmtId="0" fontId="9" fillId="10" borderId="0" xfId="0" applyFont="1" applyFill="1" applyAlignment="1">
      <alignment horizontal="left" vertical="center" indent="1"/>
    </xf>
    <xf numFmtId="0" fontId="9" fillId="10" borderId="0" xfId="0" applyFont="1" applyFill="1" applyAlignment="1">
      <alignment horizontal="center" vertical="center"/>
    </xf>
    <xf numFmtId="0" fontId="9" fillId="10" borderId="0" xfId="0" applyFont="1" applyFill="1" applyBorder="1" applyAlignment="1">
      <alignment horizontal="center" vertical="center"/>
    </xf>
    <xf numFmtId="0" fontId="9" fillId="11" borderId="0" xfId="0" applyFont="1" applyFill="1" applyAlignment="1">
      <alignment horizontal="left" vertical="center" indent="1"/>
    </xf>
    <xf numFmtId="0" fontId="9" fillId="11" borderId="0" xfId="0" applyFont="1" applyFill="1" applyAlignment="1">
      <alignment vertical="center"/>
    </xf>
    <xf numFmtId="0" fontId="9" fillId="11" borderId="0" xfId="0" applyFont="1" applyFill="1" applyBorder="1" applyAlignment="1">
      <alignment vertical="center"/>
    </xf>
    <xf numFmtId="0" fontId="9" fillId="11" borderId="0" xfId="0" applyFont="1" applyFill="1" applyAlignment="1">
      <alignment horizontal="left" vertical="center" indent="2"/>
    </xf>
    <xf numFmtId="44" fontId="9" fillId="11" borderId="0" xfId="1" applyFont="1" applyFill="1" applyBorder="1" applyAlignment="1">
      <alignment vertical="center"/>
    </xf>
    <xf numFmtId="44" fontId="9" fillId="11" borderId="0" xfId="1" applyFont="1" applyFill="1" applyAlignment="1">
      <alignment vertical="center"/>
    </xf>
    <xf numFmtId="44" fontId="9" fillId="0" borderId="1" xfId="1" applyFont="1" applyFill="1" applyBorder="1" applyAlignment="1">
      <alignment vertical="center"/>
    </xf>
    <xf numFmtId="44" fontId="9" fillId="0" borderId="4" xfId="1" applyFont="1" applyFill="1" applyBorder="1" applyAlignment="1">
      <alignment vertical="center"/>
    </xf>
    <xf numFmtId="0" fontId="9" fillId="12" borderId="0" xfId="0" applyFont="1" applyFill="1" applyBorder="1" applyAlignment="1">
      <alignment horizontal="left" vertical="center" indent="1"/>
    </xf>
    <xf numFmtId="44" fontId="9" fillId="12" borderId="0" xfId="1" applyNumberFormat="1" applyFont="1" applyFill="1" applyBorder="1" applyAlignment="1">
      <alignment vertical="center"/>
    </xf>
    <xf numFmtId="44" fontId="9" fillId="9" borderId="0" xfId="1" applyFont="1" applyFill="1" applyBorder="1" applyAlignment="1">
      <alignment vertical="center"/>
    </xf>
    <xf numFmtId="164" fontId="9" fillId="9" borderId="0" xfId="0" applyNumberFormat="1" applyFont="1" applyFill="1" applyBorder="1" applyAlignment="1">
      <alignment vertical="center"/>
    </xf>
    <xf numFmtId="44" fontId="9" fillId="9" borderId="0" xfId="0" applyNumberFormat="1" applyFont="1" applyFill="1" applyBorder="1" applyAlignment="1">
      <alignment vertical="center"/>
    </xf>
    <xf numFmtId="0" fontId="9" fillId="3" borderId="0" xfId="0" applyFont="1" applyFill="1" applyBorder="1" applyAlignment="1">
      <alignment horizontal="left" vertical="center" indent="1"/>
    </xf>
    <xf numFmtId="44" fontId="9" fillId="3" borderId="0" xfId="0" applyNumberFormat="1" applyFont="1" applyFill="1" applyBorder="1" applyAlignment="1">
      <alignment vertical="center"/>
    </xf>
    <xf numFmtId="44" fontId="9" fillId="3" borderId="0" xfId="1" applyNumberFormat="1" applyFont="1" applyFill="1" applyBorder="1" applyAlignment="1">
      <alignment vertical="center"/>
    </xf>
    <xf numFmtId="164" fontId="9" fillId="0" borderId="4" xfId="1" applyNumberFormat="1" applyFont="1" applyFill="1" applyBorder="1" applyAlignment="1">
      <alignment vertical="center"/>
    </xf>
    <xf numFmtId="164" fontId="9" fillId="0" borderId="4" xfId="0" applyNumberFormat="1" applyFont="1" applyFill="1" applyBorder="1" applyAlignment="1">
      <alignment vertical="center"/>
    </xf>
    <xf numFmtId="44" fontId="9" fillId="0" borderId="3" xfId="0" applyNumberFormat="1" applyFont="1" applyFill="1" applyBorder="1" applyAlignment="1">
      <alignment vertical="center"/>
    </xf>
    <xf numFmtId="44" fontId="9" fillId="0" borderId="4" xfId="0" applyNumberFormat="1" applyFont="1" applyFill="1" applyBorder="1" applyAlignment="1">
      <alignment vertical="center"/>
    </xf>
    <xf numFmtId="0" fontId="11" fillId="0" borderId="0" xfId="0" applyFont="1" applyFill="1" applyAlignment="1">
      <alignment vertical="center"/>
    </xf>
    <xf numFmtId="0" fontId="1" fillId="0" borderId="0" xfId="6"/>
    <xf numFmtId="0" fontId="12" fillId="0" borderId="5" xfId="6" applyFont="1" applyBorder="1" applyAlignment="1">
      <alignment horizontal="left" vertical="center" wrapText="1" indent="2"/>
    </xf>
    <xf numFmtId="0" fontId="5" fillId="3" borderId="0" xfId="0" applyFont="1" applyFill="1" applyAlignment="1">
      <alignment horizontal="right" vertical="center" wrapText="1" indent="2"/>
    </xf>
    <xf numFmtId="0" fontId="5" fillId="3" borderId="0" xfId="0" applyFont="1" applyFill="1" applyAlignment="1">
      <alignment horizontal="right" vertical="center" indent="2"/>
    </xf>
    <xf numFmtId="0" fontId="13" fillId="13" borderId="0" xfId="5" applyFont="1" applyFill="1" applyAlignment="1">
      <alignment horizontal="center" vertical="center"/>
    </xf>
  </cellXfs>
  <cellStyles count="7">
    <cellStyle name="Normal 2" xfId="6" xr:uid="{00000000-0005-0000-0000-000000000000}"/>
    <cellStyle name="Гиперссылка" xfId="5"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2" defaultPivotStyle="PivotStyleLight16"/>
  <colors>
    <mruColors>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2t2JZd"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710184</xdr:colOff>
      <xdr:row>0</xdr:row>
      <xdr:rowOff>76200</xdr:rowOff>
    </xdr:from>
    <xdr:to>
      <xdr:col>7</xdr:col>
      <xdr:colOff>214884</xdr:colOff>
      <xdr:row>0</xdr:row>
      <xdr:rowOff>464820</xdr:rowOff>
    </xdr:to>
    <xdr:pic>
      <xdr:nvPicPr>
        <xdr:cNvPr id="4" name="Рисунок 3">
          <a:hlinkClick xmlns:r="http://schemas.openxmlformats.org/officeDocument/2006/relationships" r:id="rId1"/>
          <a:extLst>
            <a:ext uri="{FF2B5EF4-FFF2-40B4-BE49-F238E27FC236}">
              <a16:creationId xmlns:a16="http://schemas.microsoft.com/office/drawing/2014/main" id="{0D3E49D4-346C-43FF-8D86-AE4BF932F016}"/>
            </a:ext>
          </a:extLst>
        </xdr:cNvPr>
        <xdr:cNvPicPr>
          <a:picLocks noChangeAspect="1"/>
        </xdr:cNvPicPr>
      </xdr:nvPicPr>
      <xdr:blipFill>
        <a:blip xmlns:r="http://schemas.openxmlformats.org/officeDocument/2006/relationships" r:embed="rId2"/>
        <a:stretch>
          <a:fillRect/>
        </a:stretch>
      </xdr:blipFill>
      <xdr:spPr>
        <a:xfrm>
          <a:off x="5015484" y="76200"/>
          <a:ext cx="2339340" cy="388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2t2JZd" TargetMode="External"/><Relationship Id="rId1" Type="http://schemas.openxmlformats.org/officeDocument/2006/relationships/hyperlink" Target="https://goo.gl/tRPxg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J62"/>
  <sheetViews>
    <sheetView showGridLines="0" tabSelected="1" workbookViewId="0">
      <pane ySplit="1" topLeftCell="A2" activePane="bottomLeft" state="frozen"/>
      <selection pane="bottomLeft" activeCell="B62" sqref="B62:H62"/>
    </sheetView>
  </sheetViews>
  <sheetFormatPr defaultColWidth="8.77734375" defaultRowHeight="13.8" x14ac:dyDescent="0.25"/>
  <cols>
    <col min="1" max="1" width="3" style="1" customWidth="1"/>
    <col min="2" max="2" width="32.21875" style="1" customWidth="1"/>
    <col min="3" max="7" width="13.77734375" style="1" customWidth="1"/>
    <col min="8" max="8" width="3.33203125" style="50" customWidth="1"/>
    <col min="9" max="9" width="3" style="1" customWidth="1"/>
    <col min="10" max="10" width="107.21875" style="1" customWidth="1"/>
    <col min="11" max="16384" width="8.77734375" style="1"/>
  </cols>
  <sheetData>
    <row r="1" spans="2:8" s="3" customFormat="1" ht="42" customHeight="1" x14ac:dyDescent="0.25">
      <c r="B1" s="82" t="s">
        <v>55</v>
      </c>
      <c r="C1" s="4"/>
      <c r="D1" s="4"/>
      <c r="E1" s="4"/>
      <c r="F1" s="4"/>
      <c r="G1" s="4"/>
      <c r="H1" s="42"/>
    </row>
    <row r="2" spans="2:8" ht="18" customHeight="1" x14ac:dyDescent="0.25">
      <c r="B2" s="30" t="s">
        <v>32</v>
      </c>
      <c r="C2" s="31"/>
      <c r="D2" s="31"/>
      <c r="E2" s="31"/>
      <c r="F2" s="31"/>
      <c r="G2" s="31"/>
      <c r="H2" s="43"/>
    </row>
    <row r="3" spans="2:8" ht="18" customHeight="1" x14ac:dyDescent="0.25">
      <c r="B3" s="32"/>
      <c r="C3" s="33"/>
      <c r="D3" s="33"/>
      <c r="E3" s="33"/>
      <c r="F3" s="33"/>
      <c r="G3" s="33"/>
      <c r="H3" s="44"/>
    </row>
    <row r="4" spans="2:8" ht="18" customHeight="1" x14ac:dyDescent="0.25">
      <c r="B4" s="58" t="s">
        <v>39</v>
      </c>
      <c r="C4" s="33"/>
      <c r="D4" s="33"/>
      <c r="E4" s="33"/>
      <c r="F4" s="33"/>
      <c r="G4" s="34">
        <f>SUM(G60+G53+G44+G33)</f>
        <v>10900</v>
      </c>
      <c r="H4" s="41"/>
    </row>
    <row r="5" spans="2:8" ht="18" customHeight="1" x14ac:dyDescent="0.25">
      <c r="B5" s="58" t="s">
        <v>54</v>
      </c>
      <c r="C5" s="33"/>
      <c r="D5" s="33"/>
      <c r="E5" s="33"/>
      <c r="F5" s="33"/>
      <c r="G5" s="35">
        <f>G24</f>
        <v>60000</v>
      </c>
      <c r="H5" s="45"/>
    </row>
    <row r="6" spans="2:8" ht="18" customHeight="1" x14ac:dyDescent="0.25">
      <c r="B6" s="58" t="s">
        <v>25</v>
      </c>
      <c r="C6" s="33"/>
      <c r="D6" s="33"/>
      <c r="E6" s="33"/>
      <c r="F6" s="33"/>
      <c r="G6" s="35">
        <f>G5-G4</f>
        <v>49100</v>
      </c>
      <c r="H6" s="45"/>
    </row>
    <row r="7" spans="2:8" ht="18" customHeight="1" x14ac:dyDescent="0.25">
      <c r="B7" s="32"/>
      <c r="C7" s="33"/>
      <c r="D7" s="33"/>
      <c r="E7" s="33"/>
      <c r="F7" s="33"/>
      <c r="G7" s="33"/>
      <c r="H7" s="44"/>
    </row>
    <row r="8" spans="2:8" ht="10.95" customHeight="1" x14ac:dyDescent="0.25">
      <c r="B8" s="36"/>
      <c r="C8" s="36"/>
      <c r="D8" s="36"/>
      <c r="E8" s="36"/>
      <c r="F8" s="36"/>
      <c r="G8" s="36"/>
      <c r="H8" s="46"/>
    </row>
    <row r="9" spans="2:8" ht="18" customHeight="1" x14ac:dyDescent="0.25">
      <c r="B9" s="56" t="s">
        <v>26</v>
      </c>
      <c r="C9" s="37"/>
      <c r="D9" s="37"/>
      <c r="E9" s="37"/>
      <c r="F9" s="37"/>
      <c r="G9" s="37"/>
      <c r="H9" s="47"/>
    </row>
    <row r="10" spans="2:8" ht="18" customHeight="1" x14ac:dyDescent="0.25">
      <c r="B10" s="51"/>
      <c r="C10" s="51"/>
      <c r="D10" s="51"/>
      <c r="E10" s="51"/>
      <c r="F10" s="51"/>
      <c r="G10" s="51"/>
      <c r="H10" s="52"/>
    </row>
    <row r="11" spans="2:8" ht="18" customHeight="1" x14ac:dyDescent="0.25">
      <c r="B11" s="57" t="s">
        <v>40</v>
      </c>
      <c r="C11" s="55">
        <v>33</v>
      </c>
      <c r="D11" s="51"/>
      <c r="E11" s="51" t="s">
        <v>2</v>
      </c>
      <c r="F11" s="51"/>
      <c r="G11" s="54">
        <v>32</v>
      </c>
      <c r="H11" s="54"/>
    </row>
    <row r="12" spans="2:8" ht="18" customHeight="1" x14ac:dyDescent="0.25">
      <c r="B12" s="57" t="s">
        <v>41</v>
      </c>
      <c r="C12" s="55">
        <v>65</v>
      </c>
      <c r="D12" s="51"/>
      <c r="E12" s="51"/>
      <c r="F12" s="51"/>
      <c r="G12" s="51"/>
      <c r="H12" s="52"/>
    </row>
    <row r="13" spans="2:8" ht="18" customHeight="1" x14ac:dyDescent="0.25">
      <c r="B13" s="51"/>
      <c r="C13" s="51"/>
      <c r="D13" s="51"/>
      <c r="E13" s="51"/>
      <c r="F13" s="51"/>
      <c r="G13" s="51"/>
      <c r="H13" s="52"/>
    </row>
    <row r="14" spans="2:8" ht="10.95" customHeight="1" x14ac:dyDescent="0.25">
      <c r="B14" s="38"/>
      <c r="C14" s="38"/>
      <c r="D14" s="38"/>
      <c r="E14" s="38"/>
      <c r="F14" s="38"/>
      <c r="G14" s="38"/>
      <c r="H14" s="48"/>
    </row>
    <row r="15" spans="2:8" ht="18" customHeight="1" x14ac:dyDescent="0.25">
      <c r="B15" s="59" t="s">
        <v>27</v>
      </c>
      <c r="C15" s="60" t="s">
        <v>20</v>
      </c>
      <c r="D15" s="60" t="s">
        <v>21</v>
      </c>
      <c r="E15" s="60" t="s">
        <v>22</v>
      </c>
      <c r="F15" s="60" t="s">
        <v>23</v>
      </c>
      <c r="G15" s="60" t="s">
        <v>24</v>
      </c>
      <c r="H15" s="61"/>
    </row>
    <row r="16" spans="2:8" ht="18" customHeight="1" x14ac:dyDescent="0.25">
      <c r="B16" s="62"/>
      <c r="C16" s="63"/>
      <c r="D16" s="63"/>
      <c r="E16" s="63"/>
      <c r="F16" s="63"/>
      <c r="G16" s="63"/>
      <c r="H16" s="64"/>
    </row>
    <row r="17" spans="2:8" ht="18" customHeight="1" x14ac:dyDescent="0.25">
      <c r="B17" s="65" t="s">
        <v>42</v>
      </c>
      <c r="C17" s="69">
        <v>0</v>
      </c>
      <c r="D17" s="69">
        <v>0</v>
      </c>
      <c r="E17" s="69">
        <v>5000</v>
      </c>
      <c r="F17" s="69">
        <v>0</v>
      </c>
      <c r="G17" s="69">
        <f>E17*12</f>
        <v>60000</v>
      </c>
      <c r="H17" s="66"/>
    </row>
    <row r="18" spans="2:8" ht="18" customHeight="1" x14ac:dyDescent="0.25">
      <c r="B18" s="65" t="s">
        <v>43</v>
      </c>
      <c r="C18" s="69">
        <v>0</v>
      </c>
      <c r="D18" s="69">
        <v>0</v>
      </c>
      <c r="E18" s="69">
        <v>0</v>
      </c>
      <c r="F18" s="69">
        <v>0</v>
      </c>
      <c r="G18" s="69">
        <f t="shared" ref="G18:G22" si="0">F18*4</f>
        <v>0</v>
      </c>
      <c r="H18" s="66"/>
    </row>
    <row r="19" spans="2:8" ht="18" customHeight="1" x14ac:dyDescent="0.25">
      <c r="B19" s="65" t="s">
        <v>44</v>
      </c>
      <c r="C19" s="69">
        <v>0</v>
      </c>
      <c r="D19" s="69">
        <v>0</v>
      </c>
      <c r="E19" s="69">
        <v>0</v>
      </c>
      <c r="F19" s="69">
        <v>0</v>
      </c>
      <c r="G19" s="69">
        <f t="shared" si="0"/>
        <v>0</v>
      </c>
      <c r="H19" s="66"/>
    </row>
    <row r="20" spans="2:8" ht="18" customHeight="1" x14ac:dyDescent="0.25">
      <c r="B20" s="65" t="s">
        <v>45</v>
      </c>
      <c r="C20" s="69">
        <v>0</v>
      </c>
      <c r="D20" s="69">
        <v>0</v>
      </c>
      <c r="E20" s="69">
        <v>0</v>
      </c>
      <c r="F20" s="69">
        <v>0</v>
      </c>
      <c r="G20" s="69">
        <f t="shared" si="0"/>
        <v>0</v>
      </c>
      <c r="H20" s="66"/>
    </row>
    <row r="21" spans="2:8" ht="18" customHeight="1" x14ac:dyDescent="0.25">
      <c r="B21" s="65" t="s">
        <v>3</v>
      </c>
      <c r="C21" s="69">
        <v>0</v>
      </c>
      <c r="D21" s="69">
        <v>0</v>
      </c>
      <c r="E21" s="69">
        <v>0</v>
      </c>
      <c r="F21" s="69">
        <v>0</v>
      </c>
      <c r="G21" s="69">
        <f t="shared" si="0"/>
        <v>0</v>
      </c>
      <c r="H21" s="66"/>
    </row>
    <row r="22" spans="2:8" ht="18" customHeight="1" x14ac:dyDescent="0.25">
      <c r="B22" s="65" t="s">
        <v>46</v>
      </c>
      <c r="C22" s="69">
        <v>0</v>
      </c>
      <c r="D22" s="69">
        <v>0</v>
      </c>
      <c r="E22" s="69">
        <v>0</v>
      </c>
      <c r="F22" s="69">
        <v>0</v>
      </c>
      <c r="G22" s="69">
        <f t="shared" si="0"/>
        <v>0</v>
      </c>
      <c r="H22" s="66"/>
    </row>
    <row r="23" spans="2:8" ht="18" customHeight="1" x14ac:dyDescent="0.25">
      <c r="B23" s="62"/>
      <c r="C23" s="63"/>
      <c r="D23" s="63"/>
      <c r="E23" s="63"/>
      <c r="F23" s="63"/>
      <c r="G23" s="67" t="s">
        <v>11</v>
      </c>
      <c r="H23" s="66"/>
    </row>
    <row r="24" spans="2:8" ht="18" customHeight="1" x14ac:dyDescent="0.25">
      <c r="B24" s="70" t="s">
        <v>4</v>
      </c>
      <c r="C24" s="71" t="str">
        <f>IF(SUM(C17:C22),SUM(C17:C22),"")</f>
        <v/>
      </c>
      <c r="D24" s="71" t="str">
        <f t="shared" ref="D24:G24" si="1">IF(SUM(D17:D22),SUM(D17:D22),"")</f>
        <v/>
      </c>
      <c r="E24" s="71">
        <f t="shared" si="1"/>
        <v>5000</v>
      </c>
      <c r="F24" s="71" t="str">
        <f t="shared" si="1"/>
        <v/>
      </c>
      <c r="G24" s="71">
        <f t="shared" si="1"/>
        <v>60000</v>
      </c>
      <c r="H24" s="71"/>
    </row>
    <row r="25" spans="2:8" ht="10.95" customHeight="1" x14ac:dyDescent="0.25">
      <c r="B25" s="39"/>
      <c r="C25" s="38"/>
      <c r="D25" s="38"/>
      <c r="E25" s="38"/>
      <c r="F25" s="38"/>
      <c r="G25" s="38"/>
      <c r="H25" s="48"/>
    </row>
    <row r="26" spans="2:8" ht="18" customHeight="1" x14ac:dyDescent="0.25">
      <c r="B26" s="56" t="s">
        <v>28</v>
      </c>
      <c r="C26" s="40" t="s">
        <v>20</v>
      </c>
      <c r="D26" s="40" t="s">
        <v>21</v>
      </c>
      <c r="E26" s="40" t="s">
        <v>22</v>
      </c>
      <c r="F26" s="40" t="s">
        <v>23</v>
      </c>
      <c r="G26" s="40" t="s">
        <v>24</v>
      </c>
      <c r="H26" s="49"/>
    </row>
    <row r="27" spans="2:8" ht="18" customHeight="1" x14ac:dyDescent="0.25">
      <c r="B27" s="53"/>
      <c r="C27" s="51"/>
      <c r="D27" s="51"/>
      <c r="E27" s="51"/>
      <c r="F27" s="51"/>
      <c r="G27" s="51"/>
      <c r="H27" s="52"/>
    </row>
    <row r="28" spans="2:8" ht="18" customHeight="1" x14ac:dyDescent="0.25">
      <c r="B28" s="57" t="s">
        <v>47</v>
      </c>
      <c r="C28" s="69">
        <v>5</v>
      </c>
      <c r="D28" s="69">
        <v>0</v>
      </c>
      <c r="E28" s="69">
        <v>0</v>
      </c>
      <c r="F28" s="69">
        <v>0</v>
      </c>
      <c r="G28" s="69">
        <f>SUM(IF(C28&gt;=1,C28*52,IF(D28&gt;=1,D28*26,IF(E28&gt;=1,E28*12,IF(F28&gt;=1,F28*4)))))</f>
        <v>260</v>
      </c>
      <c r="H28" s="72"/>
    </row>
    <row r="29" spans="2:8" ht="18" customHeight="1" x14ac:dyDescent="0.25">
      <c r="B29" s="57" t="s">
        <v>48</v>
      </c>
      <c r="C29" s="69">
        <v>0</v>
      </c>
      <c r="D29" s="69">
        <v>0</v>
      </c>
      <c r="E29" s="69">
        <v>0</v>
      </c>
      <c r="F29" s="69">
        <v>0</v>
      </c>
      <c r="G29" s="69">
        <f t="shared" ref="G29:G31" si="2">SUM(IF(C29&gt;=1,C29*52,IF(D29&gt;=1,D29*26,IF(E29&gt;=1,E29*12,IF(F29&gt;=1,F29*4)))))</f>
        <v>0</v>
      </c>
      <c r="H29" s="72"/>
    </row>
    <row r="30" spans="2:8" ht="18" customHeight="1" x14ac:dyDescent="0.25">
      <c r="B30" s="57" t="s">
        <v>49</v>
      </c>
      <c r="C30" s="69">
        <v>0</v>
      </c>
      <c r="D30" s="69">
        <v>0</v>
      </c>
      <c r="E30" s="69">
        <v>0</v>
      </c>
      <c r="F30" s="69">
        <v>0</v>
      </c>
      <c r="G30" s="69">
        <f t="shared" si="2"/>
        <v>0</v>
      </c>
      <c r="H30" s="72"/>
    </row>
    <row r="31" spans="2:8" ht="18" customHeight="1" x14ac:dyDescent="0.25">
      <c r="B31" s="57" t="s">
        <v>50</v>
      </c>
      <c r="C31" s="69">
        <v>0</v>
      </c>
      <c r="D31" s="69">
        <v>0</v>
      </c>
      <c r="E31" s="69">
        <v>0</v>
      </c>
      <c r="F31" s="69">
        <v>0</v>
      </c>
      <c r="G31" s="69">
        <f t="shared" si="2"/>
        <v>0</v>
      </c>
      <c r="H31" s="72"/>
    </row>
    <row r="32" spans="2:8" ht="18" customHeight="1" x14ac:dyDescent="0.25">
      <c r="B32" s="53"/>
      <c r="C32" s="51"/>
      <c r="D32" s="51"/>
      <c r="E32" s="51"/>
      <c r="F32" s="51"/>
      <c r="G32" s="51"/>
      <c r="H32" s="52"/>
    </row>
    <row r="33" spans="2:8" ht="18" customHeight="1" x14ac:dyDescent="0.25">
      <c r="B33" s="75" t="s">
        <v>4</v>
      </c>
      <c r="C33" s="77">
        <f>IF(SUM(C28:C31),SUM(C28:C31),"")</f>
        <v>5</v>
      </c>
      <c r="D33" s="77" t="str">
        <f t="shared" ref="D33:E33" si="3">IF(SUM(D28:D31),SUM(D28:D31),"")</f>
        <v/>
      </c>
      <c r="E33" s="77" t="str">
        <f t="shared" si="3"/>
        <v/>
      </c>
      <c r="F33" s="77" t="str">
        <f>IF(SUM(F28:F31),SUM(F28:F31),"")</f>
        <v/>
      </c>
      <c r="G33" s="77">
        <f>SUM(G28:G31)</f>
        <v>260</v>
      </c>
      <c r="H33" s="77"/>
    </row>
    <row r="34" spans="2:8" ht="10.95" customHeight="1" x14ac:dyDescent="0.25">
      <c r="B34" s="39"/>
      <c r="C34" s="38"/>
      <c r="D34" s="38"/>
      <c r="E34" s="38"/>
      <c r="F34" s="38"/>
      <c r="G34" s="38"/>
      <c r="H34" s="48"/>
    </row>
    <row r="35" spans="2:8" ht="18" customHeight="1" x14ac:dyDescent="0.25">
      <c r="B35" s="56" t="s">
        <v>29</v>
      </c>
      <c r="C35" s="40" t="s">
        <v>20</v>
      </c>
      <c r="D35" s="40" t="s">
        <v>21</v>
      </c>
      <c r="E35" s="40" t="s">
        <v>22</v>
      </c>
      <c r="F35" s="40" t="s">
        <v>23</v>
      </c>
      <c r="G35" s="40" t="s">
        <v>24</v>
      </c>
      <c r="H35" s="49"/>
    </row>
    <row r="36" spans="2:8" ht="18" customHeight="1" x14ac:dyDescent="0.25">
      <c r="B36" s="53"/>
      <c r="C36" s="51"/>
      <c r="D36" s="51"/>
      <c r="E36" s="51"/>
      <c r="F36" s="51"/>
      <c r="G36" s="51"/>
      <c r="H36" s="52"/>
    </row>
    <row r="37" spans="2:8" ht="18" customHeight="1" x14ac:dyDescent="0.25">
      <c r="B37" s="57" t="s">
        <v>5</v>
      </c>
      <c r="C37" s="78">
        <v>10</v>
      </c>
      <c r="D37" s="78">
        <v>0</v>
      </c>
      <c r="E37" s="78">
        <v>0</v>
      </c>
      <c r="F37" s="78">
        <v>0</v>
      </c>
      <c r="G37" s="79">
        <f>SUM(IF(C37&gt;=1,C37*52,IF(D37&gt;=1,D37*26,IF(E37&gt;=1,E37*12,IF(F37&gt;=1,F37*4)))))</f>
        <v>520</v>
      </c>
      <c r="H37" s="73"/>
    </row>
    <row r="38" spans="2:8" ht="18" customHeight="1" x14ac:dyDescent="0.25">
      <c r="B38" s="57" t="s">
        <v>6</v>
      </c>
      <c r="C38" s="78">
        <v>0</v>
      </c>
      <c r="D38" s="78">
        <v>0</v>
      </c>
      <c r="E38" s="78">
        <v>0</v>
      </c>
      <c r="F38" s="78">
        <v>0</v>
      </c>
      <c r="G38" s="79">
        <f t="shared" ref="G38:G42" si="4">SUM(IF(C38&gt;=1,C38*52,IF(D38&gt;=1,D38*26,IF(E38&gt;=1,E38*12,IF(F38&gt;=1,F38*4)))))</f>
        <v>0</v>
      </c>
      <c r="H38" s="73"/>
    </row>
    <row r="39" spans="2:8" ht="18" customHeight="1" x14ac:dyDescent="0.25">
      <c r="B39" s="57" t="s">
        <v>7</v>
      </c>
      <c r="C39" s="78">
        <v>0</v>
      </c>
      <c r="D39" s="78">
        <v>0</v>
      </c>
      <c r="E39" s="78">
        <v>0</v>
      </c>
      <c r="F39" s="78">
        <v>0</v>
      </c>
      <c r="G39" s="79">
        <f t="shared" si="4"/>
        <v>0</v>
      </c>
      <c r="H39" s="73"/>
    </row>
    <row r="40" spans="2:8" ht="18" customHeight="1" x14ac:dyDescent="0.25">
      <c r="B40" s="57" t="s">
        <v>8</v>
      </c>
      <c r="C40" s="78">
        <v>0</v>
      </c>
      <c r="D40" s="78">
        <v>0</v>
      </c>
      <c r="E40" s="78">
        <v>0</v>
      </c>
      <c r="F40" s="78">
        <v>0</v>
      </c>
      <c r="G40" s="79">
        <f t="shared" si="4"/>
        <v>0</v>
      </c>
      <c r="H40" s="73"/>
    </row>
    <row r="41" spans="2:8" ht="18" customHeight="1" x14ac:dyDescent="0.25">
      <c r="B41" s="57" t="s">
        <v>51</v>
      </c>
      <c r="C41" s="78">
        <v>0</v>
      </c>
      <c r="D41" s="78">
        <v>0</v>
      </c>
      <c r="E41" s="78">
        <v>500</v>
      </c>
      <c r="F41" s="78">
        <v>0</v>
      </c>
      <c r="G41" s="79">
        <f t="shared" si="4"/>
        <v>6000</v>
      </c>
      <c r="H41" s="73"/>
    </row>
    <row r="42" spans="2:8" ht="18" customHeight="1" x14ac:dyDescent="0.25">
      <c r="B42" s="57" t="s">
        <v>52</v>
      </c>
      <c r="C42" s="78">
        <v>0</v>
      </c>
      <c r="D42" s="78">
        <v>0</v>
      </c>
      <c r="E42" s="78">
        <v>0</v>
      </c>
      <c r="F42" s="78">
        <v>0</v>
      </c>
      <c r="G42" s="79">
        <f t="shared" si="4"/>
        <v>0</v>
      </c>
      <c r="H42" s="73"/>
    </row>
    <row r="43" spans="2:8" ht="18" customHeight="1" x14ac:dyDescent="0.25">
      <c r="B43" s="53"/>
      <c r="C43" s="51"/>
      <c r="D43" s="51"/>
      <c r="E43" s="51"/>
      <c r="F43" s="51"/>
      <c r="G43" s="51"/>
      <c r="H43" s="52"/>
    </row>
    <row r="44" spans="2:8" ht="18" customHeight="1" x14ac:dyDescent="0.25">
      <c r="B44" s="75" t="s">
        <v>9</v>
      </c>
      <c r="C44" s="76">
        <f>IF(SUM(C37:C42),SUM(C37:C42),"")</f>
        <v>10</v>
      </c>
      <c r="D44" s="76" t="str">
        <f t="shared" ref="D44:F44" si="5">IF(SUM(D37:D42),SUM(D37:D42),"")</f>
        <v/>
      </c>
      <c r="E44" s="76">
        <f t="shared" si="5"/>
        <v>500</v>
      </c>
      <c r="F44" s="76" t="str">
        <f t="shared" si="5"/>
        <v/>
      </c>
      <c r="G44" s="76">
        <f>SUM(G37:G42)</f>
        <v>6520</v>
      </c>
      <c r="H44" s="76"/>
    </row>
    <row r="45" spans="2:8" ht="10.95" customHeight="1" x14ac:dyDescent="0.25">
      <c r="B45" s="39"/>
      <c r="C45" s="38"/>
      <c r="D45" s="38"/>
      <c r="E45" s="38"/>
      <c r="F45" s="38"/>
      <c r="G45" s="38"/>
      <c r="H45" s="48"/>
    </row>
    <row r="46" spans="2:8" ht="18" customHeight="1" x14ac:dyDescent="0.25">
      <c r="B46" s="56" t="s">
        <v>30</v>
      </c>
      <c r="C46" s="40" t="s">
        <v>20</v>
      </c>
      <c r="D46" s="40" t="s">
        <v>21</v>
      </c>
      <c r="E46" s="40" t="s">
        <v>22</v>
      </c>
      <c r="F46" s="40" t="s">
        <v>23</v>
      </c>
      <c r="G46" s="40" t="s">
        <v>24</v>
      </c>
      <c r="H46" s="49"/>
    </row>
    <row r="47" spans="2:8" ht="18" customHeight="1" x14ac:dyDescent="0.25">
      <c r="B47" s="53" t="s">
        <v>11</v>
      </c>
      <c r="C47" s="51"/>
      <c r="D47" s="51"/>
      <c r="E47" s="51"/>
      <c r="F47" s="51"/>
      <c r="G47" s="51"/>
      <c r="H47" s="52"/>
    </row>
    <row r="48" spans="2:8" ht="18" customHeight="1" x14ac:dyDescent="0.25">
      <c r="B48" s="57" t="s">
        <v>10</v>
      </c>
      <c r="C48" s="69">
        <v>0</v>
      </c>
      <c r="D48" s="69">
        <v>0</v>
      </c>
      <c r="E48" s="69">
        <v>300</v>
      </c>
      <c r="F48" s="69">
        <v>0</v>
      </c>
      <c r="G48" s="81">
        <f>SUM(IF(C48&gt;=1,C48*52,IF(D48&gt;=1,D48*26,IF(E48&gt;=1,E48*12,IF(F48&gt;=1,F48*4)))))</f>
        <v>3600</v>
      </c>
      <c r="H48" s="74"/>
    </row>
    <row r="49" spans="2:10" ht="18" customHeight="1" x14ac:dyDescent="0.25">
      <c r="B49" s="57" t="s">
        <v>12</v>
      </c>
      <c r="C49" s="69">
        <v>0</v>
      </c>
      <c r="D49" s="69">
        <v>0</v>
      </c>
      <c r="E49" s="69">
        <v>0</v>
      </c>
      <c r="F49" s="69">
        <v>0</v>
      </c>
      <c r="G49" s="81">
        <f t="shared" ref="G49:G51" si="6">E49*12</f>
        <v>0</v>
      </c>
      <c r="H49" s="74"/>
    </row>
    <row r="50" spans="2:10" ht="18" customHeight="1" x14ac:dyDescent="0.25">
      <c r="B50" s="57" t="s">
        <v>13</v>
      </c>
      <c r="C50" s="69">
        <v>0</v>
      </c>
      <c r="D50" s="69">
        <v>0</v>
      </c>
      <c r="E50" s="69">
        <v>0</v>
      </c>
      <c r="F50" s="69">
        <v>0</v>
      </c>
      <c r="G50" s="81">
        <f t="shared" si="6"/>
        <v>0</v>
      </c>
      <c r="H50" s="74"/>
    </row>
    <row r="51" spans="2:10" ht="18" customHeight="1" x14ac:dyDescent="0.25">
      <c r="B51" s="57" t="s">
        <v>14</v>
      </c>
      <c r="C51" s="69">
        <v>0</v>
      </c>
      <c r="D51" s="69">
        <v>0</v>
      </c>
      <c r="E51" s="69">
        <v>0</v>
      </c>
      <c r="F51" s="69">
        <v>0</v>
      </c>
      <c r="G51" s="81">
        <f t="shared" si="6"/>
        <v>0</v>
      </c>
      <c r="H51" s="74"/>
    </row>
    <row r="52" spans="2:10" ht="18" customHeight="1" x14ac:dyDescent="0.25">
      <c r="B52" s="53"/>
      <c r="C52" s="51"/>
      <c r="D52" s="51"/>
      <c r="E52" s="51"/>
      <c r="F52" s="51"/>
      <c r="G52" s="51"/>
      <c r="H52" s="52"/>
    </row>
    <row r="53" spans="2:10" ht="18" customHeight="1" x14ac:dyDescent="0.25">
      <c r="B53" s="75" t="s">
        <v>4</v>
      </c>
      <c r="C53" s="76" t="str">
        <f>IF(SUM(C48:C51),SUM(C48:C51),"")</f>
        <v/>
      </c>
      <c r="D53" s="76" t="str">
        <f t="shared" ref="D53:F53" si="7">IF(SUM(D48:D51),SUM(D48:D51),"")</f>
        <v/>
      </c>
      <c r="E53" s="76">
        <f t="shared" si="7"/>
        <v>300</v>
      </c>
      <c r="F53" s="76" t="str">
        <f t="shared" si="7"/>
        <v/>
      </c>
      <c r="G53" s="76">
        <f>SUM(G48:G51)</f>
        <v>3600</v>
      </c>
      <c r="H53" s="76"/>
    </row>
    <row r="54" spans="2:10" ht="10.95" customHeight="1" x14ac:dyDescent="0.25">
      <c r="B54" s="39"/>
      <c r="C54" s="38"/>
      <c r="D54" s="38"/>
      <c r="E54" s="38"/>
      <c r="F54" s="38"/>
      <c r="G54" s="38"/>
      <c r="H54" s="48"/>
    </row>
    <row r="55" spans="2:10" ht="18" customHeight="1" x14ac:dyDescent="0.25">
      <c r="B55" s="56" t="s">
        <v>31</v>
      </c>
      <c r="C55" s="40" t="s">
        <v>20</v>
      </c>
      <c r="D55" s="40" t="s">
        <v>21</v>
      </c>
      <c r="E55" s="40" t="s">
        <v>22</v>
      </c>
      <c r="F55" s="40" t="s">
        <v>23</v>
      </c>
      <c r="G55" s="40" t="s">
        <v>24</v>
      </c>
      <c r="H55" s="49"/>
    </row>
    <row r="56" spans="2:10" ht="18" customHeight="1" x14ac:dyDescent="0.25">
      <c r="B56" s="53"/>
      <c r="C56" s="51"/>
      <c r="D56" s="51"/>
      <c r="E56" s="51"/>
      <c r="F56" s="51"/>
      <c r="G56" s="51"/>
      <c r="H56" s="52"/>
    </row>
    <row r="57" spans="2:10" ht="18" customHeight="1" x14ac:dyDescent="0.25">
      <c r="B57" s="57" t="s">
        <v>53</v>
      </c>
      <c r="C57" s="68">
        <v>0</v>
      </c>
      <c r="D57" s="68">
        <v>20</v>
      </c>
      <c r="E57" s="68">
        <v>0</v>
      </c>
      <c r="F57" s="68">
        <v>0</v>
      </c>
      <c r="G57" s="80">
        <f>SUM(IF(C57&gt;=1,C57*52,IF(D57&gt;=1,D57*26,IF(E57&gt;=1,E57*12,IF(F57&gt;=1,F57*4)))))</f>
        <v>520</v>
      </c>
      <c r="H57" s="74"/>
    </row>
    <row r="58" spans="2:10" ht="18" customHeight="1" x14ac:dyDescent="0.25">
      <c r="B58" s="57" t="s">
        <v>15</v>
      </c>
      <c r="C58" s="68">
        <v>0</v>
      </c>
      <c r="D58" s="68">
        <v>0</v>
      </c>
      <c r="E58" s="68">
        <v>0</v>
      </c>
      <c r="F58" s="68">
        <v>0</v>
      </c>
      <c r="G58" s="80">
        <f>SUM(IF(C58&gt;=1,C58*52,IF(D58&gt;=1,D58*26,IF(E58&gt;=1,E58*12,IF(F58&gt;=1,F58*4)))))</f>
        <v>0</v>
      </c>
      <c r="H58" s="74"/>
    </row>
    <row r="59" spans="2:10" ht="18" customHeight="1" x14ac:dyDescent="0.25">
      <c r="B59" s="53"/>
      <c r="C59" s="51"/>
      <c r="D59" s="51"/>
      <c r="E59" s="51"/>
      <c r="F59" s="51"/>
      <c r="G59" s="51"/>
      <c r="H59" s="52"/>
    </row>
    <row r="60" spans="2:10" ht="18" customHeight="1" x14ac:dyDescent="0.25">
      <c r="B60" s="75" t="s">
        <v>4</v>
      </c>
      <c r="C60" s="76" t="str">
        <f>IF(SUM(C57:C58),SUM(C57:C58),"")</f>
        <v/>
      </c>
      <c r="D60" s="76">
        <f t="shared" ref="D60:F60" si="8">IF(SUM(D57:D58),SUM(D57:D58),"")</f>
        <v>20</v>
      </c>
      <c r="E60" s="76" t="str">
        <f t="shared" si="8"/>
        <v/>
      </c>
      <c r="F60" s="76" t="str">
        <f t="shared" si="8"/>
        <v/>
      </c>
      <c r="G60" s="76">
        <f>SUM(G57:G58)</f>
        <v>520</v>
      </c>
      <c r="H60" s="76"/>
    </row>
    <row r="61" spans="2:10" ht="18" customHeight="1" x14ac:dyDescent="0.25"/>
    <row r="62" spans="2:10" s="11" customFormat="1" ht="45" customHeight="1" x14ac:dyDescent="0.3">
      <c r="B62" s="87" t="s">
        <v>57</v>
      </c>
      <c r="C62" s="87"/>
      <c r="D62" s="87"/>
      <c r="E62" s="87"/>
      <c r="F62" s="87"/>
      <c r="G62" s="87"/>
      <c r="H62" s="87"/>
      <c r="J62" s="1"/>
    </row>
  </sheetData>
  <mergeCells count="1">
    <mergeCell ref="B62:H62"/>
  </mergeCells>
  <phoneticPr fontId="10" type="noConversion"/>
  <hyperlinks>
    <hyperlink ref="B62" r:id="rId1" display="CLICK HERE TO CREATE EARLY RETIREMENT BUDGET TEMPLATES IN SMARTSHEET" xr:uid="{00000000-0004-0000-0000-000000000000}"/>
    <hyperlink ref="B62:H62" r:id="rId2" display="CLICK HERE TO CREATE IN SMARTSHEET" xr:uid="{00000000-0004-0000-0000-000001000000}"/>
  </hyperlinks>
  <pageMargins left="0.25" right="0.25" top="0.25" bottom="0.25" header="0" footer="0"/>
  <pageSetup scale="91" fitToHeight="0"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O35"/>
  <sheetViews>
    <sheetView showGridLines="0" workbookViewId="0">
      <selection activeCell="X85" sqref="X85"/>
    </sheetView>
  </sheetViews>
  <sheetFormatPr defaultColWidth="8.77734375" defaultRowHeight="14.4" x14ac:dyDescent="0.3"/>
  <cols>
    <col min="1" max="1" width="3" customWidth="1"/>
    <col min="2" max="4" width="12" customWidth="1"/>
    <col min="5" max="5" width="10" customWidth="1"/>
    <col min="6" max="6" width="21" customWidth="1"/>
    <col min="7" max="7" width="20.44140625" customWidth="1"/>
    <col min="8" max="8" width="3" customWidth="1"/>
  </cols>
  <sheetData>
    <row r="1" spans="2:7" s="3" customFormat="1" ht="42" customHeight="1" x14ac:dyDescent="0.25">
      <c r="B1" s="82" t="s">
        <v>38</v>
      </c>
      <c r="C1" s="5"/>
      <c r="D1" s="5"/>
      <c r="E1" s="5"/>
      <c r="F1" s="5"/>
      <c r="G1" s="5"/>
    </row>
    <row r="2" spans="2:7" s="7" customFormat="1" ht="18" customHeight="1" x14ac:dyDescent="0.3">
      <c r="B2" s="19" t="s">
        <v>26</v>
      </c>
      <c r="C2" s="20"/>
      <c r="D2" s="20"/>
      <c r="E2" s="20"/>
      <c r="F2" s="20"/>
      <c r="G2" s="20"/>
    </row>
    <row r="3" spans="2:7" s="10" customFormat="1" ht="36" customHeight="1" x14ac:dyDescent="0.3">
      <c r="B3" s="85" t="s">
        <v>1</v>
      </c>
      <c r="C3" s="85"/>
      <c r="D3" s="21">
        <f>'Retirement Planning Worksheet'!C11</f>
        <v>33</v>
      </c>
      <c r="E3" s="12"/>
      <c r="F3" s="12" t="s">
        <v>2</v>
      </c>
      <c r="G3" s="21">
        <f>IF(D3,D4-D3,0)</f>
        <v>32</v>
      </c>
    </row>
    <row r="4" spans="2:7" s="10" customFormat="1" ht="36" customHeight="1" x14ac:dyDescent="0.3">
      <c r="B4" s="85" t="s">
        <v>0</v>
      </c>
      <c r="C4" s="85"/>
      <c r="D4" s="21">
        <f>'Retirement Planning Worksheet'!C12</f>
        <v>65</v>
      </c>
      <c r="E4" s="85" t="s">
        <v>17</v>
      </c>
      <c r="F4" s="85"/>
      <c r="G4" s="22">
        <f>FV(D9,G3,-PMT(D9,G3,-'Retirement Planning Worksheet'!G6),,1)</f>
        <v>94381.561933608711</v>
      </c>
    </row>
    <row r="5" spans="2:7" s="10" customFormat="1" ht="36" customHeight="1" x14ac:dyDescent="0.3">
      <c r="B5" s="85" t="s">
        <v>16</v>
      </c>
      <c r="C5" s="85"/>
      <c r="D5" s="23">
        <v>20</v>
      </c>
      <c r="E5" s="12"/>
      <c r="F5" s="12" t="s">
        <v>18</v>
      </c>
      <c r="G5" s="24">
        <f>INDEX(B14:G54,D5,6)</f>
        <v>2339088.1867503528</v>
      </c>
    </row>
    <row r="6" spans="2:7" s="7" customFormat="1" ht="18" customHeight="1" x14ac:dyDescent="0.3">
      <c r="B6" s="25"/>
      <c r="C6" s="26"/>
      <c r="D6" s="26"/>
      <c r="E6" s="26"/>
      <c r="F6" s="26"/>
      <c r="G6" s="26"/>
    </row>
    <row r="7" spans="2:7" s="7" customFormat="1" ht="18" customHeight="1" x14ac:dyDescent="0.3">
      <c r="B7" s="27" t="s">
        <v>33</v>
      </c>
      <c r="C7" s="28"/>
      <c r="D7" s="28"/>
      <c r="E7" s="28"/>
      <c r="F7" s="28"/>
      <c r="G7" s="28"/>
    </row>
    <row r="8" spans="2:7" s="7" customFormat="1" ht="18" customHeight="1" x14ac:dyDescent="0.3">
      <c r="B8" s="25"/>
      <c r="C8" s="26"/>
      <c r="D8" s="26"/>
      <c r="E8" s="26"/>
      <c r="F8" s="26"/>
      <c r="G8" s="26"/>
    </row>
    <row r="9" spans="2:7" s="7" customFormat="1" ht="36" customHeight="1" x14ac:dyDescent="0.3">
      <c r="B9" s="86" t="s">
        <v>19</v>
      </c>
      <c r="C9" s="86"/>
      <c r="D9" s="29">
        <v>0.02</v>
      </c>
      <c r="E9" s="26"/>
      <c r="F9" s="26"/>
      <c r="G9" s="26"/>
    </row>
    <row r="10" spans="2:7" s="7" customFormat="1" ht="18" customHeight="1" x14ac:dyDescent="0.3">
      <c r="B10" s="26"/>
      <c r="C10" s="26"/>
      <c r="D10" s="26"/>
      <c r="E10" s="26"/>
      <c r="F10" s="26"/>
      <c r="G10" s="26"/>
    </row>
    <row r="11" spans="2:7" s="7" customFormat="1" ht="18" customHeight="1" x14ac:dyDescent="0.3">
      <c r="B11" s="9"/>
      <c r="C11" s="9"/>
      <c r="D11" s="9"/>
      <c r="E11" s="9"/>
      <c r="F11" s="9"/>
      <c r="G11" s="9"/>
    </row>
    <row r="12" spans="2:7" s="7" customFormat="1" ht="36" customHeight="1" x14ac:dyDescent="0.3">
      <c r="B12" s="13" t="s">
        <v>26</v>
      </c>
      <c r="C12" s="13" t="s">
        <v>34</v>
      </c>
      <c r="D12" s="13" t="s">
        <v>35</v>
      </c>
      <c r="E12" s="13"/>
      <c r="F12" s="13" t="s">
        <v>36</v>
      </c>
      <c r="G12" s="13" t="s">
        <v>37</v>
      </c>
    </row>
    <row r="13" spans="2:7" s="7" customFormat="1" ht="9" customHeight="1" x14ac:dyDescent="0.3">
      <c r="B13" s="14"/>
      <c r="C13" s="14"/>
      <c r="D13" s="14"/>
      <c r="E13" s="15"/>
      <c r="F13" s="15"/>
      <c r="G13" s="15"/>
    </row>
    <row r="14" spans="2:7" s="7" customFormat="1" ht="18" customHeight="1" x14ac:dyDescent="0.3">
      <c r="B14" s="16">
        <f>IF(C13&lt;$D$5,D4+1+B13,NA())</f>
        <v>66</v>
      </c>
      <c r="C14" s="16">
        <f>IF(C13&lt;$D$5,1+C13,NA())</f>
        <v>1</v>
      </c>
      <c r="D14" s="17">
        <v>0.02</v>
      </c>
      <c r="E14" s="15"/>
      <c r="F14" s="18">
        <f>IF(ISERROR(C14),NA(),G4+(G4*D14))</f>
        <v>96269.19317228088</v>
      </c>
      <c r="G14" s="18">
        <f>IF(ISERROR(C14),NA(),SUM($F$14:F14))</f>
        <v>96269.19317228088</v>
      </c>
    </row>
    <row r="15" spans="2:7" s="7" customFormat="1" ht="18" customHeight="1" x14ac:dyDescent="0.3">
      <c r="B15" s="16">
        <f t="shared" ref="B15:B33" si="0">IF(C14&lt;$D$5,1+B14,NA())</f>
        <v>67</v>
      </c>
      <c r="C15" s="16">
        <f t="shared" ref="C15:C33" si="1">IF(C14&lt;$D$5,1+C14,NA())</f>
        <v>2</v>
      </c>
      <c r="D15" s="17">
        <v>0.02</v>
      </c>
      <c r="E15" s="15"/>
      <c r="F15" s="18">
        <f t="shared" ref="F15:F33" si="2">IF(ISERROR(C15),NA(),F14+(F14*D15))</f>
        <v>98194.577035726499</v>
      </c>
      <c r="G15" s="18">
        <f>IF(ISERROR(C15),NA(),SUM($F$14:F15))</f>
        <v>194463.77020800736</v>
      </c>
    </row>
    <row r="16" spans="2:7" s="7" customFormat="1" ht="18" customHeight="1" x14ac:dyDescent="0.3">
      <c r="B16" s="16">
        <f t="shared" si="0"/>
        <v>68</v>
      </c>
      <c r="C16" s="16">
        <f t="shared" si="1"/>
        <v>3</v>
      </c>
      <c r="D16" s="17">
        <v>0.02</v>
      </c>
      <c r="E16" s="15"/>
      <c r="F16" s="18">
        <f t="shared" si="2"/>
        <v>100158.46857644102</v>
      </c>
      <c r="G16" s="18">
        <f>IF(ISERROR(C16),NA(),SUM($F$14:F16))</f>
        <v>294622.23878444836</v>
      </c>
    </row>
    <row r="17" spans="1:15" s="7" customFormat="1" ht="18" customHeight="1" x14ac:dyDescent="0.3">
      <c r="B17" s="16">
        <f t="shared" si="0"/>
        <v>69</v>
      </c>
      <c r="C17" s="16">
        <f t="shared" si="1"/>
        <v>4</v>
      </c>
      <c r="D17" s="17">
        <v>0.02</v>
      </c>
      <c r="E17" s="15"/>
      <c r="F17" s="18">
        <f t="shared" si="2"/>
        <v>102161.63794796985</v>
      </c>
      <c r="G17" s="18">
        <f>IF(ISERROR(C17),NA(),SUM($F$14:F17))</f>
        <v>396783.8767324182</v>
      </c>
    </row>
    <row r="18" spans="1:15" s="7" customFormat="1" ht="18" customHeight="1" x14ac:dyDescent="0.3">
      <c r="B18" s="16">
        <f t="shared" si="0"/>
        <v>70</v>
      </c>
      <c r="C18" s="16">
        <f t="shared" si="1"/>
        <v>5</v>
      </c>
      <c r="D18" s="17">
        <v>0.02</v>
      </c>
      <c r="E18" s="15"/>
      <c r="F18" s="18">
        <f t="shared" si="2"/>
        <v>104204.87070692924</v>
      </c>
      <c r="G18" s="18">
        <f>IF(ISERROR(C18),NA(),SUM($F$14:F18))</f>
        <v>500988.74743934744</v>
      </c>
    </row>
    <row r="19" spans="1:15" s="7" customFormat="1" ht="18" customHeight="1" x14ac:dyDescent="0.3">
      <c r="B19" s="16">
        <f t="shared" si="0"/>
        <v>71</v>
      </c>
      <c r="C19" s="16">
        <f t="shared" si="1"/>
        <v>6</v>
      </c>
      <c r="D19" s="17">
        <v>0.02</v>
      </c>
      <c r="E19" s="15"/>
      <c r="F19" s="18">
        <f t="shared" si="2"/>
        <v>106288.96812106782</v>
      </c>
      <c r="G19" s="18">
        <f>IF(ISERROR(C19),NA(),SUM($F$14:F19))</f>
        <v>607277.71556041529</v>
      </c>
    </row>
    <row r="20" spans="1:15" s="7" customFormat="1" ht="18" customHeight="1" x14ac:dyDescent="0.3">
      <c r="B20" s="16">
        <f t="shared" si="0"/>
        <v>72</v>
      </c>
      <c r="C20" s="16">
        <f t="shared" si="1"/>
        <v>7</v>
      </c>
      <c r="D20" s="17">
        <v>0.02</v>
      </c>
      <c r="E20" s="15"/>
      <c r="F20" s="18">
        <f t="shared" si="2"/>
        <v>108414.74748348918</v>
      </c>
      <c r="G20" s="18">
        <f>IF(ISERROR(C20),NA(),SUM($F$14:F20))</f>
        <v>715692.46304390451</v>
      </c>
    </row>
    <row r="21" spans="1:15" s="7" customFormat="1" ht="18" customHeight="1" x14ac:dyDescent="0.3">
      <c r="B21" s="16">
        <f t="shared" si="0"/>
        <v>73</v>
      </c>
      <c r="C21" s="16">
        <f t="shared" si="1"/>
        <v>8</v>
      </c>
      <c r="D21" s="17">
        <v>0.02</v>
      </c>
      <c r="E21" s="15"/>
      <c r="F21" s="18">
        <f t="shared" si="2"/>
        <v>110583.04243315896</v>
      </c>
      <c r="G21" s="18">
        <f>IF(ISERROR(C21),NA(),SUM($F$14:F21))</f>
        <v>826275.50547706347</v>
      </c>
    </row>
    <row r="22" spans="1:15" s="7" customFormat="1" ht="18" customHeight="1" x14ac:dyDescent="0.3">
      <c r="B22" s="16">
        <f t="shared" si="0"/>
        <v>74</v>
      </c>
      <c r="C22" s="16">
        <f t="shared" si="1"/>
        <v>9</v>
      </c>
      <c r="D22" s="17">
        <v>0.02</v>
      </c>
      <c r="E22" s="15"/>
      <c r="F22" s="18">
        <f t="shared" si="2"/>
        <v>112794.70328182213</v>
      </c>
      <c r="G22" s="18">
        <f>IF(ISERROR(C22),NA(),SUM($F$14:F22))</f>
        <v>939070.20875888562</v>
      </c>
    </row>
    <row r="23" spans="1:15" s="7" customFormat="1" ht="18" customHeight="1" x14ac:dyDescent="0.3">
      <c r="B23" s="16">
        <f t="shared" si="0"/>
        <v>75</v>
      </c>
      <c r="C23" s="16">
        <f t="shared" si="1"/>
        <v>10</v>
      </c>
      <c r="D23" s="17">
        <v>0.02</v>
      </c>
      <c r="E23" s="15"/>
      <c r="F23" s="18">
        <f t="shared" si="2"/>
        <v>115050.59734745858</v>
      </c>
      <c r="G23" s="18">
        <f>IF(ISERROR(C23),NA(),SUM($F$14:F23))</f>
        <v>1054120.8061063441</v>
      </c>
    </row>
    <row r="24" spans="1:15" s="7" customFormat="1" ht="18" customHeight="1" x14ac:dyDescent="0.3">
      <c r="B24" s="16">
        <f t="shared" si="0"/>
        <v>76</v>
      </c>
      <c r="C24" s="16">
        <f t="shared" si="1"/>
        <v>11</v>
      </c>
      <c r="D24" s="17">
        <v>0.02</v>
      </c>
      <c r="E24" s="15"/>
      <c r="F24" s="18">
        <f t="shared" si="2"/>
        <v>117351.60929440775</v>
      </c>
      <c r="G24" s="18">
        <f>IF(ISERROR(C24),NA(),SUM($F$14:F24))</f>
        <v>1171472.4154007519</v>
      </c>
    </row>
    <row r="25" spans="1:15" s="7" customFormat="1" ht="18" customHeight="1" x14ac:dyDescent="0.3">
      <c r="B25" s="16">
        <f t="shared" si="0"/>
        <v>77</v>
      </c>
      <c r="C25" s="16">
        <f t="shared" si="1"/>
        <v>12</v>
      </c>
      <c r="D25" s="17">
        <v>0.02</v>
      </c>
      <c r="E25" s="15"/>
      <c r="F25" s="18">
        <f t="shared" si="2"/>
        <v>119698.6414802959</v>
      </c>
      <c r="G25" s="18">
        <f>IF(ISERROR(C25),NA(),SUM($F$14:F25))</f>
        <v>1291171.0568810478</v>
      </c>
    </row>
    <row r="26" spans="1:15" s="7" customFormat="1" ht="18" customHeight="1" x14ac:dyDescent="0.3">
      <c r="B26" s="16">
        <f t="shared" si="0"/>
        <v>78</v>
      </c>
      <c r="C26" s="16">
        <f t="shared" si="1"/>
        <v>13</v>
      </c>
      <c r="D26" s="17">
        <v>0.02</v>
      </c>
      <c r="E26" s="15"/>
      <c r="F26" s="18">
        <f t="shared" si="2"/>
        <v>122092.61430990182</v>
      </c>
      <c r="G26" s="18">
        <f>IF(ISERROR(C26),NA(),SUM($F$14:F26))</f>
        <v>1413263.6711909496</v>
      </c>
    </row>
    <row r="27" spans="1:15" s="7" customFormat="1" ht="18" customHeight="1" x14ac:dyDescent="0.3">
      <c r="B27" s="16">
        <f t="shared" si="0"/>
        <v>79</v>
      </c>
      <c r="C27" s="16">
        <f t="shared" si="1"/>
        <v>14</v>
      </c>
      <c r="D27" s="17">
        <v>0.02</v>
      </c>
      <c r="E27" s="15"/>
      <c r="F27" s="18">
        <f t="shared" si="2"/>
        <v>124534.46659609985</v>
      </c>
      <c r="G27" s="18">
        <f>IF(ISERROR(C27),NA(),SUM($F$14:F27))</f>
        <v>1537798.1377870494</v>
      </c>
    </row>
    <row r="28" spans="1:15" s="7" customFormat="1" ht="18" customHeight="1" x14ac:dyDescent="0.3">
      <c r="B28" s="16">
        <f t="shared" si="0"/>
        <v>80</v>
      </c>
      <c r="C28" s="16">
        <f t="shared" si="1"/>
        <v>15</v>
      </c>
      <c r="D28" s="17">
        <v>0.02</v>
      </c>
      <c r="E28" s="15"/>
      <c r="F28" s="18">
        <f t="shared" si="2"/>
        <v>127025.15592802185</v>
      </c>
      <c r="G28" s="18">
        <f>IF(ISERROR(C28),NA(),SUM($F$14:F28))</f>
        <v>1664823.2937150712</v>
      </c>
    </row>
    <row r="29" spans="1:15" s="7" customFormat="1" ht="18" customHeight="1" x14ac:dyDescent="0.3">
      <c r="B29" s="16">
        <f t="shared" si="0"/>
        <v>81</v>
      </c>
      <c r="C29" s="16">
        <f t="shared" si="1"/>
        <v>16</v>
      </c>
      <c r="D29" s="17">
        <v>0.02</v>
      </c>
      <c r="E29" s="15"/>
      <c r="F29" s="18">
        <f t="shared" si="2"/>
        <v>129565.65904658228</v>
      </c>
      <c r="G29" s="18">
        <f>IF(ISERROR(C29),NA(),SUM($F$14:F29))</f>
        <v>1794388.9527616533</v>
      </c>
    </row>
    <row r="30" spans="1:15" s="7" customFormat="1" ht="18" customHeight="1" x14ac:dyDescent="0.3">
      <c r="B30" s="16">
        <f t="shared" si="0"/>
        <v>82</v>
      </c>
      <c r="C30" s="16">
        <f t="shared" si="1"/>
        <v>17</v>
      </c>
      <c r="D30" s="17">
        <v>0.02</v>
      </c>
      <c r="E30" s="15"/>
      <c r="F30" s="18">
        <f t="shared" si="2"/>
        <v>132156.97222751394</v>
      </c>
      <c r="G30" s="18">
        <f>IF(ISERROR(C30),NA(),SUM($F$14:F30))</f>
        <v>1926545.9249891674</v>
      </c>
    </row>
    <row r="31" spans="1:15" s="7" customFormat="1" ht="18" customHeight="1" x14ac:dyDescent="0.3">
      <c r="B31" s="16">
        <f t="shared" si="0"/>
        <v>83</v>
      </c>
      <c r="C31" s="16">
        <f t="shared" si="1"/>
        <v>18</v>
      </c>
      <c r="D31" s="17">
        <v>0.02</v>
      </c>
      <c r="E31" s="15"/>
      <c r="F31" s="18">
        <f t="shared" si="2"/>
        <v>134800.1116720642</v>
      </c>
      <c r="G31" s="18">
        <f>IF(ISERROR(C31),NA(),SUM($F$14:F31))</f>
        <v>2061346.0366612317</v>
      </c>
    </row>
    <row r="32" spans="1:15" s="7" customFormat="1" ht="18" customHeight="1" x14ac:dyDescent="0.3">
      <c r="A32" s="8"/>
      <c r="B32" s="16">
        <f t="shared" si="0"/>
        <v>84</v>
      </c>
      <c r="C32" s="16">
        <f t="shared" si="1"/>
        <v>19</v>
      </c>
      <c r="D32" s="17">
        <v>0.02</v>
      </c>
      <c r="E32" s="15"/>
      <c r="F32" s="18">
        <f t="shared" si="2"/>
        <v>137496.11390550548</v>
      </c>
      <c r="G32" s="18">
        <f>IF(ISERROR(C32),NA(),SUM($F$14:F32))</f>
        <v>2198842.1505667372</v>
      </c>
      <c r="H32" s="8"/>
      <c r="I32" s="8"/>
      <c r="J32" s="8"/>
      <c r="K32" s="8"/>
      <c r="L32" s="8"/>
      <c r="M32" s="8"/>
      <c r="N32" s="8"/>
      <c r="O32" s="8"/>
    </row>
    <row r="33" spans="1:15" s="7" customFormat="1" ht="18" customHeight="1" x14ac:dyDescent="0.3">
      <c r="A33" s="8"/>
      <c r="B33" s="16">
        <f t="shared" si="0"/>
        <v>85</v>
      </c>
      <c r="C33" s="16">
        <f t="shared" si="1"/>
        <v>20</v>
      </c>
      <c r="D33" s="17">
        <v>0.02</v>
      </c>
      <c r="E33" s="15"/>
      <c r="F33" s="18">
        <f t="shared" si="2"/>
        <v>140246.03618361559</v>
      </c>
      <c r="G33" s="18">
        <f>IF(ISERROR(C33),NA(),SUM($F$14:F33))</f>
        <v>2339088.1867503528</v>
      </c>
      <c r="H33" s="8"/>
      <c r="I33" s="8"/>
      <c r="J33" s="8"/>
      <c r="K33" s="8"/>
      <c r="L33" s="8"/>
      <c r="M33" s="8"/>
      <c r="N33" s="8"/>
      <c r="O33" s="8"/>
    </row>
    <row r="34" spans="1:15" x14ac:dyDescent="0.3">
      <c r="A34" s="2"/>
      <c r="B34" s="6" t="s">
        <v>11</v>
      </c>
      <c r="C34" s="6"/>
      <c r="D34" s="6"/>
      <c r="E34" s="6"/>
      <c r="F34" s="6"/>
      <c r="G34" s="6"/>
      <c r="H34" s="2"/>
      <c r="I34" s="2"/>
      <c r="J34" s="2"/>
      <c r="K34" s="2"/>
      <c r="L34" s="2"/>
      <c r="M34" s="2"/>
      <c r="N34" s="2"/>
      <c r="O34" s="2"/>
    </row>
    <row r="35" spans="1:15" x14ac:dyDescent="0.3">
      <c r="A35" s="2"/>
      <c r="H35" s="2"/>
      <c r="I35" s="2"/>
      <c r="J35" s="2"/>
      <c r="K35" s="2"/>
      <c r="L35" s="2"/>
      <c r="M35" s="2"/>
      <c r="N35" s="2"/>
      <c r="O35" s="2"/>
    </row>
  </sheetData>
  <mergeCells count="5">
    <mergeCell ref="B3:C3"/>
    <mergeCell ref="B9:C9"/>
    <mergeCell ref="B4:C4"/>
    <mergeCell ref="B5:C5"/>
    <mergeCell ref="E4:F4"/>
  </mergeCells>
  <phoneticPr fontId="10" type="noConversion"/>
  <pageMargins left="0.25" right="0.25" top="0.25" bottom="0.25" header="0" footer="0"/>
  <pageSetup orientation="portrait" horizontalDpi="4294967292" verticalDpi="4294967292"/>
  <ignoredErrors>
    <ignoredError sqref="B15 F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7734375" defaultRowHeight="14.4" x14ac:dyDescent="0.3"/>
  <cols>
    <col min="1" max="1" width="3.33203125" style="83" customWidth="1"/>
    <col min="2" max="2" width="88.33203125" style="83" customWidth="1"/>
    <col min="3" max="16384" width="10.77734375" style="83"/>
  </cols>
  <sheetData>
    <row r="1" spans="2:2" ht="19.95" customHeight="1" x14ac:dyDescent="0.3"/>
    <row r="2" spans="2:2" ht="105" customHeight="1" x14ac:dyDescent="0.3">
      <c r="B2" s="84" t="s">
        <v>56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Retirement Planning Worksheet</vt:lpstr>
      <vt:lpstr>Budget for Inflation</vt:lpstr>
      <vt:lpstr>- Disclaimer -</vt:lpstr>
      <vt:lpstr>'Retirement Planning Worksheet'!Область_печати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2015-09-28T20:57:53Z</dcterms:created>
  <dcterms:modified xsi:type="dcterms:W3CDTF">2019-01-17T21:03:13Z</dcterms:modified>
</cp:coreProperties>
</file>