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28"/>
  <workbookPr/>
  <mc:AlternateContent xmlns:mc="http://schemas.openxmlformats.org/markup-compatibility/2006">
    <mc:Choice Requires="x15">
      <x15ac:absPath xmlns:x15ac="http://schemas.microsoft.com/office/spreadsheetml/2010/11/ac" url="/Users/megan/Downloads/Templates - (Update) Free Excel Spreadsheet Templates/"/>
    </mc:Choice>
  </mc:AlternateContent>
  <xr:revisionPtr revIDLastSave="0" documentId="13_ncr:1_{2AF76C81-00D2-5F4A-862B-E0C69C730B02}" xr6:coauthVersionLast="47" xr6:coauthVersionMax="47" xr10:uidLastSave="{00000000-0000-0000-0000-000000000000}"/>
  <bookViews>
    <workbookView xWindow="1040" yWindow="620" windowWidth="15120" windowHeight="16160" xr2:uid="{00000000-000D-0000-FFFF-FFFF00000000}"/>
  </bookViews>
  <sheets>
    <sheet name="Car Loan Amortization Calc" sheetId="1" r:id="rId1"/>
    <sheet name="- Disclaimer -" sheetId="2"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9" i="1" l="1"/>
  <c r="J15" i="1"/>
  <c r="J16" i="1"/>
  <c r="J28" i="1"/>
  <c r="E17" i="1"/>
  <c r="E19" i="1"/>
  <c r="E20" i="1"/>
  <c r="J38" i="1"/>
  <c r="H32" i="1" a="1"/>
  <c r="H32" i="1"/>
  <c r="H33" i="1"/>
  <c r="B39" i="1"/>
  <c r="E28" i="1"/>
  <c r="E29" i="1"/>
  <c r="E39" i="1"/>
  <c r="H39" i="1"/>
  <c r="I39" i="1"/>
  <c r="J39" i="1"/>
  <c r="B40" i="1"/>
  <c r="E40" i="1"/>
  <c r="H40" i="1"/>
  <c r="I40" i="1"/>
  <c r="J40" i="1"/>
  <c r="B41" i="1"/>
  <c r="E41" i="1"/>
  <c r="H41" i="1"/>
  <c r="I41" i="1"/>
  <c r="J41" i="1"/>
  <c r="B42" i="1"/>
  <c r="E42" i="1"/>
  <c r="H42" i="1"/>
  <c r="I42" i="1"/>
  <c r="J42" i="1"/>
  <c r="B43" i="1"/>
  <c r="E43" i="1"/>
  <c r="H43" i="1"/>
  <c r="I43" i="1"/>
  <c r="J43" i="1"/>
  <c r="B44" i="1"/>
  <c r="E44" i="1"/>
  <c r="H44" i="1"/>
  <c r="I44" i="1"/>
  <c r="J44" i="1"/>
  <c r="B45" i="1"/>
  <c r="E45" i="1"/>
  <c r="H45" i="1"/>
  <c r="I45" i="1"/>
  <c r="J45" i="1"/>
  <c r="B46" i="1"/>
  <c r="E46" i="1"/>
  <c r="H46" i="1"/>
  <c r="I46" i="1"/>
  <c r="J46" i="1"/>
  <c r="B47" i="1"/>
  <c r="E47" i="1"/>
  <c r="H47" i="1"/>
  <c r="I47" i="1"/>
  <c r="J47" i="1"/>
  <c r="B48" i="1"/>
  <c r="E48" i="1"/>
  <c r="H48" i="1"/>
  <c r="I48" i="1"/>
  <c r="J48" i="1"/>
  <c r="B49" i="1"/>
  <c r="E49" i="1"/>
  <c r="H49" i="1"/>
  <c r="I49" i="1"/>
  <c r="J49" i="1"/>
  <c r="B50" i="1"/>
  <c r="E50" i="1"/>
  <c r="H50" i="1"/>
  <c r="I50" i="1"/>
  <c r="J50" i="1"/>
  <c r="B51" i="1"/>
  <c r="E51" i="1"/>
  <c r="H51" i="1"/>
  <c r="I51" i="1"/>
  <c r="J51" i="1"/>
  <c r="B52" i="1"/>
  <c r="E52" i="1"/>
  <c r="H52" i="1"/>
  <c r="I52" i="1"/>
  <c r="J52" i="1"/>
  <c r="B53" i="1"/>
  <c r="E53" i="1"/>
  <c r="H53" i="1"/>
  <c r="I53" i="1"/>
  <c r="J53" i="1"/>
  <c r="B54" i="1"/>
  <c r="E54" i="1"/>
  <c r="H54" i="1"/>
  <c r="I54" i="1"/>
  <c r="J54" i="1"/>
  <c r="B55" i="1"/>
  <c r="E55" i="1"/>
  <c r="H55" i="1"/>
  <c r="I55" i="1"/>
  <c r="J55" i="1"/>
  <c r="B56" i="1"/>
  <c r="E56" i="1"/>
  <c r="H56" i="1"/>
  <c r="I56" i="1"/>
  <c r="J56" i="1"/>
  <c r="B57" i="1"/>
  <c r="E57" i="1"/>
  <c r="H57" i="1"/>
  <c r="I57" i="1"/>
  <c r="J57" i="1"/>
  <c r="B58" i="1"/>
  <c r="E58" i="1"/>
  <c r="H58" i="1"/>
  <c r="I58" i="1"/>
  <c r="J58" i="1"/>
  <c r="B59" i="1"/>
  <c r="E59" i="1"/>
  <c r="H59" i="1"/>
  <c r="I59" i="1"/>
  <c r="J59" i="1"/>
  <c r="B60" i="1"/>
  <c r="E60" i="1"/>
  <c r="H60" i="1"/>
  <c r="I60" i="1"/>
  <c r="J60" i="1"/>
  <c r="B61" i="1"/>
  <c r="E61" i="1"/>
  <c r="H61" i="1"/>
  <c r="I61" i="1"/>
  <c r="J61" i="1"/>
  <c r="B62" i="1"/>
  <c r="E62" i="1"/>
  <c r="H62" i="1"/>
  <c r="I62" i="1"/>
  <c r="J62" i="1"/>
  <c r="B63" i="1"/>
  <c r="E63" i="1"/>
  <c r="H63" i="1"/>
  <c r="I63" i="1"/>
  <c r="J63" i="1"/>
  <c r="B64" i="1"/>
  <c r="E64" i="1"/>
  <c r="H64" i="1"/>
  <c r="I64" i="1"/>
  <c r="J64" i="1"/>
  <c r="B65" i="1"/>
  <c r="E65" i="1"/>
  <c r="H65" i="1"/>
  <c r="I65" i="1"/>
  <c r="J65" i="1"/>
  <c r="B66" i="1"/>
  <c r="E66" i="1"/>
  <c r="H66" i="1"/>
  <c r="I66" i="1"/>
  <c r="J66" i="1"/>
  <c r="B67" i="1"/>
  <c r="E67" i="1"/>
  <c r="H67" i="1"/>
  <c r="I67" i="1"/>
  <c r="J67" i="1"/>
  <c r="B68" i="1"/>
  <c r="E68" i="1"/>
  <c r="H68" i="1"/>
  <c r="I68" i="1"/>
  <c r="J68" i="1"/>
  <c r="B69" i="1"/>
  <c r="E69" i="1"/>
  <c r="H69" i="1"/>
  <c r="I69" i="1"/>
  <c r="J69" i="1"/>
  <c r="B70" i="1"/>
  <c r="E70" i="1"/>
  <c r="H70" i="1"/>
  <c r="I70" i="1"/>
  <c r="J70" i="1"/>
  <c r="B71" i="1"/>
  <c r="E71" i="1"/>
  <c r="H71" i="1"/>
  <c r="I71" i="1"/>
  <c r="J71" i="1"/>
  <c r="B72" i="1"/>
  <c r="E72" i="1"/>
  <c r="H72" i="1"/>
  <c r="I72" i="1"/>
  <c r="J72" i="1"/>
  <c r="B73" i="1"/>
  <c r="E73" i="1"/>
  <c r="H73" i="1"/>
  <c r="I73" i="1"/>
  <c r="J73" i="1"/>
  <c r="B74" i="1"/>
  <c r="E74" i="1"/>
  <c r="H74" i="1"/>
  <c r="I74" i="1"/>
  <c r="J74" i="1"/>
  <c r="B75" i="1"/>
  <c r="E75" i="1"/>
  <c r="H75" i="1"/>
  <c r="I75" i="1"/>
  <c r="J75" i="1"/>
  <c r="B76" i="1"/>
  <c r="E76" i="1"/>
  <c r="H76" i="1"/>
  <c r="I76" i="1"/>
  <c r="J76" i="1"/>
  <c r="B77" i="1"/>
  <c r="E77" i="1"/>
  <c r="H77" i="1"/>
  <c r="I77" i="1"/>
  <c r="J77" i="1"/>
  <c r="B78" i="1"/>
  <c r="E78" i="1"/>
  <c r="H78" i="1"/>
  <c r="I78" i="1"/>
  <c r="J78" i="1"/>
  <c r="B79" i="1"/>
  <c r="E79" i="1"/>
  <c r="H79" i="1"/>
  <c r="I79" i="1"/>
  <c r="J79" i="1"/>
  <c r="B80" i="1"/>
  <c r="E80" i="1"/>
  <c r="H80" i="1"/>
  <c r="I80" i="1"/>
  <c r="J80" i="1"/>
  <c r="B81" i="1"/>
  <c r="E81" i="1"/>
  <c r="H81" i="1"/>
  <c r="I81" i="1"/>
  <c r="J81" i="1"/>
  <c r="B82" i="1"/>
  <c r="E82" i="1"/>
  <c r="H82" i="1"/>
  <c r="I82" i="1"/>
  <c r="J82" i="1"/>
  <c r="B83" i="1"/>
  <c r="E83" i="1"/>
  <c r="H83" i="1"/>
  <c r="I83" i="1"/>
  <c r="J83" i="1"/>
  <c r="B84" i="1"/>
  <c r="E84" i="1"/>
  <c r="H84" i="1"/>
  <c r="I84" i="1"/>
  <c r="J84" i="1"/>
  <c r="B85" i="1"/>
  <c r="E85" i="1"/>
  <c r="H85" i="1"/>
  <c r="I85" i="1"/>
  <c r="J85" i="1"/>
  <c r="B86" i="1"/>
  <c r="E86" i="1"/>
  <c r="H86" i="1"/>
  <c r="I86" i="1"/>
  <c r="J86" i="1"/>
  <c r="B87" i="1"/>
  <c r="J87" i="1"/>
  <c r="B88" i="1"/>
  <c r="C88" i="1"/>
  <c r="D88" i="1"/>
  <c r="E88" i="1"/>
  <c r="H88" i="1"/>
  <c r="I88" i="1"/>
  <c r="J88" i="1"/>
  <c r="B89" i="1"/>
  <c r="C89" i="1"/>
  <c r="D89" i="1"/>
  <c r="E89" i="1"/>
  <c r="H89" i="1"/>
  <c r="I89" i="1"/>
  <c r="J89" i="1"/>
  <c r="B90" i="1"/>
  <c r="C90" i="1"/>
  <c r="D90" i="1"/>
  <c r="E90" i="1"/>
  <c r="H90" i="1"/>
  <c r="I90" i="1"/>
  <c r="J90" i="1"/>
  <c r="B91" i="1"/>
  <c r="C91" i="1"/>
  <c r="D91" i="1"/>
  <c r="E91" i="1"/>
  <c r="H91" i="1"/>
  <c r="I91" i="1"/>
  <c r="J91" i="1"/>
  <c r="B92" i="1"/>
  <c r="C92" i="1"/>
  <c r="D92" i="1"/>
  <c r="E92" i="1"/>
  <c r="H92" i="1"/>
  <c r="I92" i="1"/>
  <c r="J92" i="1"/>
  <c r="B93" i="1"/>
  <c r="C93" i="1"/>
  <c r="D93" i="1"/>
  <c r="E93" i="1"/>
  <c r="H93" i="1"/>
  <c r="I93" i="1"/>
  <c r="J93" i="1"/>
  <c r="B94" i="1"/>
  <c r="C94" i="1"/>
  <c r="D94" i="1"/>
  <c r="E94" i="1"/>
  <c r="H94" i="1"/>
  <c r="I94" i="1"/>
  <c r="J94" i="1"/>
  <c r="B95" i="1"/>
  <c r="C95" i="1"/>
  <c r="D95" i="1"/>
  <c r="E95" i="1"/>
  <c r="H95" i="1"/>
  <c r="I95" i="1"/>
  <c r="J95" i="1"/>
  <c r="B96" i="1"/>
  <c r="C96" i="1"/>
  <c r="D96" i="1"/>
  <c r="E96" i="1"/>
  <c r="H96" i="1"/>
  <c r="I96" i="1"/>
  <c r="J96" i="1"/>
  <c r="B97" i="1"/>
  <c r="C97" i="1"/>
  <c r="D97" i="1"/>
  <c r="E97" i="1"/>
  <c r="H97" i="1"/>
  <c r="I97" i="1"/>
  <c r="J97" i="1"/>
  <c r="B98" i="1"/>
  <c r="C98" i="1"/>
  <c r="D98" i="1"/>
  <c r="E98" i="1"/>
  <c r="H98" i="1"/>
  <c r="I98" i="1"/>
  <c r="J98" i="1"/>
  <c r="B99" i="1"/>
  <c r="C99" i="1"/>
  <c r="D99" i="1"/>
  <c r="E99" i="1"/>
  <c r="H99" i="1"/>
  <c r="I99" i="1"/>
  <c r="J99" i="1"/>
  <c r="B100" i="1"/>
  <c r="C100" i="1"/>
  <c r="D100" i="1"/>
  <c r="E100" i="1"/>
  <c r="H100" i="1"/>
  <c r="I100" i="1"/>
  <c r="J100" i="1"/>
  <c r="B101" i="1"/>
  <c r="C101" i="1"/>
  <c r="D101" i="1"/>
  <c r="E101" i="1"/>
  <c r="H101" i="1"/>
  <c r="I101" i="1"/>
  <c r="J101" i="1"/>
  <c r="B102" i="1"/>
  <c r="C102" i="1"/>
  <c r="D102" i="1"/>
  <c r="E102" i="1"/>
  <c r="H102" i="1"/>
  <c r="I102" i="1"/>
  <c r="J102" i="1"/>
  <c r="B103" i="1"/>
  <c r="C103" i="1"/>
  <c r="D103" i="1"/>
  <c r="E103" i="1"/>
  <c r="H103" i="1"/>
  <c r="I103" i="1"/>
  <c r="J103" i="1"/>
  <c r="B104" i="1"/>
  <c r="C104" i="1"/>
  <c r="D104" i="1"/>
  <c r="E104" i="1"/>
  <c r="H104" i="1"/>
  <c r="I104" i="1"/>
  <c r="J104" i="1"/>
  <c r="B105" i="1"/>
  <c r="C105" i="1"/>
  <c r="D105" i="1"/>
  <c r="E105" i="1"/>
  <c r="H105" i="1"/>
  <c r="I105" i="1"/>
  <c r="J105" i="1"/>
  <c r="B106" i="1"/>
  <c r="C106" i="1"/>
  <c r="D106" i="1"/>
  <c r="E106" i="1"/>
  <c r="H106" i="1"/>
  <c r="I106" i="1"/>
  <c r="J106" i="1"/>
  <c r="B107" i="1"/>
  <c r="C107" i="1"/>
  <c r="D107" i="1"/>
  <c r="E107" i="1"/>
  <c r="H107" i="1"/>
  <c r="I107" i="1"/>
  <c r="J107" i="1"/>
  <c r="B108" i="1"/>
  <c r="C108" i="1"/>
  <c r="D108" i="1"/>
  <c r="E108" i="1"/>
  <c r="H108" i="1"/>
  <c r="I108" i="1"/>
  <c r="J108" i="1"/>
  <c r="B109" i="1"/>
  <c r="C109" i="1"/>
  <c r="D109" i="1"/>
  <c r="E109" i="1"/>
  <c r="H109" i="1"/>
  <c r="I109" i="1"/>
  <c r="J109" i="1"/>
  <c r="B110" i="1"/>
  <c r="C110" i="1"/>
  <c r="D110" i="1"/>
  <c r="E110" i="1"/>
  <c r="H110" i="1"/>
  <c r="I110" i="1"/>
  <c r="J110" i="1"/>
  <c r="B111" i="1"/>
  <c r="C111" i="1"/>
  <c r="D111" i="1"/>
  <c r="E111" i="1"/>
  <c r="H111" i="1"/>
  <c r="I111" i="1"/>
  <c r="J111" i="1"/>
  <c r="B112" i="1"/>
  <c r="C112" i="1"/>
  <c r="D112" i="1"/>
  <c r="E112" i="1"/>
  <c r="H112" i="1"/>
  <c r="I112" i="1"/>
  <c r="J112" i="1"/>
  <c r="B113" i="1"/>
  <c r="C113" i="1"/>
  <c r="D113" i="1"/>
  <c r="E113" i="1"/>
  <c r="H113" i="1"/>
  <c r="I113" i="1"/>
  <c r="J113" i="1"/>
  <c r="B114" i="1"/>
  <c r="C114" i="1"/>
  <c r="D114" i="1"/>
  <c r="E114" i="1"/>
  <c r="H114" i="1"/>
  <c r="I114" i="1"/>
  <c r="J114" i="1"/>
  <c r="B115" i="1"/>
  <c r="C115" i="1"/>
  <c r="D115" i="1"/>
  <c r="E115" i="1"/>
  <c r="H115" i="1"/>
  <c r="I115" i="1"/>
  <c r="J115" i="1"/>
  <c r="B116" i="1"/>
  <c r="C116" i="1"/>
  <c r="D116" i="1"/>
  <c r="E116" i="1"/>
  <c r="H116" i="1"/>
  <c r="I116" i="1"/>
  <c r="J116" i="1"/>
  <c r="B117" i="1"/>
  <c r="C117" i="1"/>
  <c r="D117" i="1"/>
  <c r="E117" i="1"/>
  <c r="H117" i="1"/>
  <c r="I117" i="1"/>
  <c r="J117" i="1"/>
  <c r="B118" i="1"/>
  <c r="C118" i="1"/>
  <c r="D118" i="1"/>
  <c r="E118" i="1"/>
  <c r="H118" i="1"/>
  <c r="I118" i="1"/>
  <c r="J118" i="1"/>
  <c r="B119" i="1"/>
  <c r="C119" i="1"/>
  <c r="D119" i="1"/>
  <c r="E119" i="1"/>
  <c r="H119" i="1"/>
  <c r="I119" i="1"/>
  <c r="J119" i="1"/>
  <c r="B120" i="1"/>
  <c r="C120" i="1"/>
  <c r="D120" i="1"/>
  <c r="E120" i="1"/>
  <c r="H120" i="1"/>
  <c r="I120" i="1"/>
  <c r="J120" i="1"/>
  <c r="B121" i="1"/>
  <c r="C121" i="1"/>
  <c r="D121" i="1"/>
  <c r="E121" i="1"/>
  <c r="H121" i="1"/>
  <c r="I121" i="1"/>
  <c r="J121" i="1"/>
  <c r="B122" i="1"/>
  <c r="C122" i="1"/>
  <c r="D122" i="1"/>
  <c r="E122" i="1"/>
  <c r="H122" i="1"/>
  <c r="I122" i="1"/>
  <c r="J122" i="1"/>
  <c r="B123" i="1"/>
  <c r="C123" i="1"/>
  <c r="D123" i="1"/>
  <c r="E123" i="1"/>
  <c r="H123" i="1"/>
  <c r="I123" i="1"/>
  <c r="J123" i="1"/>
  <c r="B124" i="1"/>
  <c r="C124" i="1"/>
  <c r="D124" i="1"/>
  <c r="E124" i="1"/>
  <c r="H124" i="1"/>
  <c r="I124" i="1"/>
  <c r="J124" i="1"/>
  <c r="B125" i="1"/>
  <c r="C125" i="1"/>
  <c r="D125" i="1"/>
  <c r="E125" i="1"/>
  <c r="H125" i="1"/>
  <c r="I125" i="1"/>
  <c r="J125" i="1"/>
  <c r="B126" i="1"/>
  <c r="C126" i="1"/>
  <c r="D126" i="1"/>
  <c r="E126" i="1"/>
  <c r="H126" i="1"/>
  <c r="I126" i="1"/>
  <c r="J126" i="1"/>
  <c r="B127" i="1"/>
  <c r="C127" i="1"/>
  <c r="D127" i="1"/>
  <c r="E127" i="1"/>
  <c r="H127" i="1"/>
  <c r="I127" i="1"/>
  <c r="J127" i="1"/>
  <c r="B128" i="1"/>
  <c r="C128" i="1"/>
  <c r="D128" i="1"/>
  <c r="E128" i="1"/>
  <c r="H128" i="1"/>
  <c r="I128" i="1"/>
  <c r="J128" i="1"/>
  <c r="B129" i="1"/>
  <c r="C129" i="1"/>
  <c r="D129" i="1"/>
  <c r="E129" i="1"/>
  <c r="H129" i="1"/>
  <c r="I129" i="1"/>
  <c r="J129" i="1"/>
  <c r="B130" i="1"/>
  <c r="C130" i="1"/>
  <c r="D130" i="1"/>
  <c r="E130" i="1"/>
  <c r="H130" i="1"/>
  <c r="I130" i="1"/>
  <c r="J130" i="1"/>
  <c r="B131" i="1"/>
  <c r="C131" i="1"/>
  <c r="D131" i="1"/>
  <c r="E131" i="1"/>
  <c r="H131" i="1"/>
  <c r="I131" i="1"/>
  <c r="J131" i="1"/>
  <c r="B132" i="1"/>
  <c r="C132" i="1"/>
  <c r="D132" i="1"/>
  <c r="E132" i="1"/>
  <c r="H132" i="1"/>
  <c r="I132" i="1"/>
  <c r="J132" i="1"/>
  <c r="B133" i="1"/>
  <c r="C133" i="1"/>
  <c r="D133" i="1"/>
  <c r="E133" i="1"/>
  <c r="H133" i="1"/>
  <c r="I133" i="1"/>
  <c r="J133" i="1"/>
  <c r="B134" i="1"/>
  <c r="C134" i="1"/>
  <c r="D134" i="1"/>
  <c r="E134" i="1"/>
  <c r="H134" i="1"/>
  <c r="I134" i="1"/>
  <c r="J134" i="1"/>
  <c r="B135" i="1"/>
  <c r="C135" i="1"/>
  <c r="D135" i="1"/>
  <c r="E135" i="1"/>
  <c r="H135" i="1"/>
  <c r="I135" i="1"/>
  <c r="J135" i="1"/>
  <c r="B136" i="1"/>
  <c r="C136" i="1"/>
  <c r="D136" i="1"/>
  <c r="E136" i="1"/>
  <c r="H136" i="1"/>
  <c r="I136" i="1"/>
  <c r="J136" i="1"/>
  <c r="B137" i="1"/>
  <c r="C137" i="1"/>
  <c r="D137" i="1"/>
  <c r="E137" i="1"/>
  <c r="H137" i="1"/>
  <c r="I137" i="1"/>
  <c r="J137" i="1"/>
  <c r="B138" i="1"/>
  <c r="C138" i="1"/>
  <c r="D138" i="1"/>
  <c r="E138" i="1"/>
  <c r="H138" i="1"/>
  <c r="I138" i="1"/>
  <c r="J138" i="1"/>
  <c r="B139" i="1"/>
  <c r="C139" i="1"/>
  <c r="D139" i="1"/>
  <c r="E139" i="1"/>
  <c r="H139" i="1"/>
  <c r="I139" i="1"/>
  <c r="J139" i="1"/>
  <c r="B140" i="1"/>
  <c r="C140" i="1"/>
  <c r="D140" i="1"/>
  <c r="E140" i="1"/>
  <c r="H140" i="1"/>
  <c r="I140" i="1"/>
  <c r="J140" i="1"/>
  <c r="B141" i="1"/>
  <c r="C141" i="1"/>
  <c r="D141" i="1"/>
  <c r="E141" i="1"/>
  <c r="H141" i="1"/>
  <c r="I141" i="1"/>
  <c r="J141" i="1"/>
  <c r="B142" i="1"/>
  <c r="C142" i="1"/>
  <c r="D142" i="1"/>
  <c r="E142" i="1"/>
  <c r="H142" i="1"/>
  <c r="I142" i="1"/>
  <c r="J142" i="1"/>
  <c r="B143" i="1"/>
  <c r="C143" i="1"/>
  <c r="D143" i="1"/>
  <c r="E143" i="1"/>
  <c r="H143" i="1"/>
  <c r="I143" i="1"/>
  <c r="J143" i="1"/>
  <c r="B144" i="1"/>
  <c r="C144" i="1"/>
  <c r="D144" i="1"/>
  <c r="E144" i="1"/>
  <c r="H144" i="1"/>
  <c r="I144" i="1"/>
  <c r="J144" i="1"/>
  <c r="B145" i="1"/>
  <c r="C145" i="1"/>
  <c r="D145" i="1"/>
  <c r="E145" i="1"/>
  <c r="H145" i="1"/>
  <c r="I145" i="1"/>
  <c r="J145" i="1"/>
  <c r="B146" i="1"/>
  <c r="C146" i="1"/>
  <c r="D146" i="1"/>
  <c r="E146" i="1"/>
  <c r="H146" i="1"/>
  <c r="I146" i="1"/>
  <c r="J146" i="1"/>
  <c r="B147" i="1"/>
  <c r="C147" i="1"/>
  <c r="D147" i="1"/>
  <c r="E147" i="1"/>
  <c r="H147" i="1"/>
  <c r="I147" i="1"/>
  <c r="J147" i="1"/>
  <c r="B148" i="1"/>
  <c r="C148" i="1"/>
  <c r="D148" i="1"/>
  <c r="E148" i="1"/>
  <c r="H148" i="1"/>
  <c r="I148" i="1"/>
  <c r="J148" i="1"/>
  <c r="B149" i="1"/>
  <c r="C149" i="1"/>
  <c r="D149" i="1"/>
  <c r="E149" i="1"/>
  <c r="H149" i="1"/>
  <c r="I149" i="1"/>
  <c r="J149" i="1"/>
  <c r="C39" i="1"/>
  <c r="H34" i="1"/>
  <c r="E27" i="1"/>
  <c r="E31" i="1"/>
  <c r="E30" i="1"/>
  <c r="D39" i="1"/>
  <c r="D40" i="1"/>
  <c r="C40" i="1"/>
  <c r="D41" i="1"/>
  <c r="C41" i="1"/>
  <c r="D42" i="1"/>
  <c r="C42" i="1"/>
  <c r="D43" i="1"/>
  <c r="C43" i="1"/>
  <c r="D44" i="1"/>
  <c r="C44" i="1"/>
  <c r="D45" i="1"/>
  <c r="C45" i="1"/>
  <c r="D46" i="1"/>
  <c r="C46" i="1"/>
  <c r="D47" i="1"/>
  <c r="C47" i="1"/>
  <c r="D48" i="1"/>
  <c r="C48" i="1"/>
  <c r="D49" i="1"/>
  <c r="C49" i="1"/>
  <c r="D50" i="1"/>
  <c r="C50" i="1"/>
  <c r="D51" i="1"/>
  <c r="C51" i="1"/>
  <c r="D52" i="1"/>
  <c r="C52" i="1"/>
  <c r="D53" i="1"/>
  <c r="C53" i="1"/>
  <c r="D54" i="1"/>
  <c r="C54" i="1"/>
  <c r="D55" i="1"/>
  <c r="C55" i="1"/>
  <c r="D56" i="1"/>
  <c r="C56" i="1"/>
  <c r="D57" i="1"/>
  <c r="C57" i="1"/>
  <c r="D58" i="1"/>
  <c r="C58" i="1"/>
  <c r="D59" i="1"/>
  <c r="C59" i="1"/>
  <c r="D60" i="1"/>
  <c r="C60" i="1"/>
  <c r="D61" i="1"/>
  <c r="C61" i="1"/>
  <c r="D62" i="1"/>
  <c r="C62" i="1"/>
  <c r="D63" i="1"/>
  <c r="C63" i="1"/>
  <c r="D64" i="1"/>
  <c r="C64" i="1"/>
  <c r="D65" i="1"/>
  <c r="C65" i="1"/>
  <c r="D66" i="1"/>
  <c r="C66" i="1"/>
  <c r="D67" i="1"/>
  <c r="C67" i="1"/>
  <c r="D68" i="1"/>
  <c r="C68" i="1"/>
  <c r="D69" i="1"/>
  <c r="C69" i="1"/>
  <c r="D70" i="1"/>
  <c r="C70" i="1"/>
  <c r="D71" i="1"/>
  <c r="C71" i="1"/>
  <c r="D72" i="1"/>
  <c r="C72" i="1"/>
  <c r="D73" i="1"/>
  <c r="C73" i="1"/>
  <c r="D74" i="1"/>
  <c r="C74" i="1"/>
  <c r="D75" i="1"/>
  <c r="C75" i="1"/>
  <c r="D76" i="1"/>
  <c r="C76" i="1"/>
  <c r="D77" i="1"/>
  <c r="C77" i="1"/>
  <c r="D78" i="1"/>
  <c r="C78" i="1"/>
  <c r="D79" i="1"/>
  <c r="C79" i="1"/>
  <c r="D80" i="1"/>
  <c r="C80" i="1"/>
  <c r="D81" i="1"/>
  <c r="D82" i="1"/>
  <c r="C81" i="1"/>
  <c r="C82" i="1"/>
  <c r="D83" i="1"/>
  <c r="C83" i="1"/>
  <c r="D84" i="1"/>
  <c r="C84" i="1"/>
  <c r="D85" i="1"/>
  <c r="C85" i="1"/>
  <c r="D86" i="1"/>
  <c r="C86" i="1"/>
  <c r="D87" i="1"/>
  <c r="H87" i="1"/>
  <c r="I87" i="1"/>
  <c r="E87" i="1"/>
  <c r="C87" i="1"/>
  <c r="D150" i="1"/>
  <c r="B150" i="1"/>
  <c r="J150" i="1"/>
  <c r="I150" i="1"/>
  <c r="C150" i="1"/>
  <c r="H150" i="1"/>
  <c r="E150" i="1"/>
</calcChain>
</file>

<file path=xl/sharedStrings.xml><?xml version="1.0" encoding="utf-8"?>
<sst xmlns="http://schemas.openxmlformats.org/spreadsheetml/2006/main" count="78" uniqueCount="74">
  <si>
    <t>LENDER NAME</t>
  </si>
  <si>
    <t>VALUE</t>
  </si>
  <si>
    <t>LENDER ADDRESS</t>
  </si>
  <si>
    <t>SALE PRICE + OPTIONS</t>
  </si>
  <si>
    <t>DESTINATION CHARGE</t>
  </si>
  <si>
    <t>TITLE TRANSFER FEE</t>
  </si>
  <si>
    <t>LENDER PHONE</t>
  </si>
  <si>
    <t>OTHER TAXABLE FEES</t>
  </si>
  <si>
    <t>LENDER WEB</t>
  </si>
  <si>
    <t>TOTAL PURCHASE PRICE</t>
  </si>
  <si>
    <t>CONTACT EMAIL</t>
  </si>
  <si>
    <t>LOAN TYPE</t>
  </si>
  <si>
    <t>STATE SALES TAX</t>
  </si>
  <si>
    <t>DATE OF LOAN</t>
  </si>
  <si>
    <t>NAME ON LOAN</t>
  </si>
  <si>
    <t xml:space="preserve">INPUT STATE SALES TAX RATE </t>
  </si>
  <si>
    <t>DATA</t>
  </si>
  <si>
    <t>INPUT</t>
  </si>
  <si>
    <t>FREQUENCY</t>
  </si>
  <si>
    <t>STATE SALES / EXCISE TAX</t>
  </si>
  <si>
    <t>PURCHASE PRICE + FEES</t>
  </si>
  <si>
    <t>Annually</t>
  </si>
  <si>
    <t>PERCENT OF DOWN PAYMENT</t>
  </si>
  <si>
    <t>Semi-Annually</t>
  </si>
  <si>
    <t>NON-TAXABLE FEES</t>
  </si>
  <si>
    <t>TOTAL DOWN PAYMENT</t>
  </si>
  <si>
    <t>Quarterly</t>
  </si>
  <si>
    <t>REGISTRATION</t>
  </si>
  <si>
    <t>LOAN AMOUNT</t>
  </si>
  <si>
    <t>Bi-Monthly</t>
  </si>
  <si>
    <t>LATE REGISTRATION FEE</t>
  </si>
  <si>
    <t>ANNUAL INTEREST RATE</t>
  </si>
  <si>
    <t>Monthly</t>
  </si>
  <si>
    <t>SERVICE CONTRACT</t>
  </si>
  <si>
    <t>LENGTH OF LOAN IN YEARS</t>
  </si>
  <si>
    <t>Semi-Monthly</t>
  </si>
  <si>
    <t>SPECIAL PLATE FEE</t>
  </si>
  <si>
    <t>PAYMENT FREQUENCY</t>
  </si>
  <si>
    <t>Bi-Weekly</t>
  </si>
  <si>
    <t>ADMINISTRATION FEE</t>
  </si>
  <si>
    <t>FIRST PAYMENT DATE</t>
  </si>
  <si>
    <t>TRANSACTION FEE</t>
  </si>
  <si>
    <t>LATE TITLE TRANSFER FEE</t>
  </si>
  <si>
    <t>CALCULATED OUTPUT</t>
  </si>
  <si>
    <t>DUPLICATE TITLE FEE</t>
  </si>
  <si>
    <t>NUMBER OF PAYMENTS</t>
  </si>
  <si>
    <t>OTHER NON-TAXABLE FEES</t>
  </si>
  <si>
    <t>MONTHLY INTEREST RATE</t>
  </si>
  <si>
    <t>TOTAL NON-TAXABLE FEES</t>
  </si>
  <si>
    <t>MONTHLY PAYMENT</t>
  </si>
  <si>
    <t>TOTAL INTEREST</t>
  </si>
  <si>
    <t>TOTAL PAYMENTS</t>
  </si>
  <si>
    <t>PERIODS PER YEAR</t>
  </si>
  <si>
    <t>NUMBER OF PERIODS</t>
  </si>
  <si>
    <t>Periods per month</t>
  </si>
  <si>
    <t>AUTO LOAN AMORTIZATION SCHEDULE</t>
  </si>
  <si>
    <t>DATE OF PAYMENT</t>
  </si>
  <si>
    <t>BEGINNING BALANCE</t>
  </si>
  <si>
    <t>SCHEDULED PAYMENT</t>
  </si>
  <si>
    <t>EXTRA PAYMENT</t>
  </si>
  <si>
    <t>ADDITIONAL PAYMENT</t>
  </si>
  <si>
    <t>INTEREST</t>
  </si>
  <si>
    <t>PRINCIPAL</t>
  </si>
  <si>
    <t>BALANCE</t>
  </si>
  <si>
    <t>`</t>
  </si>
  <si>
    <t>FILL IN NET TAXABLE</t>
  </si>
  <si>
    <t>PURCHASE PRICE</t>
  </si>
  <si>
    <t>***Complete All WHITE fields under VALUE Headings Only***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</si>
  <si>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</si>
  <si>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</si>
  <si>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Car Loan Amortization Calculator Template</t>
  </si>
  <si>
    <r>
      <t xml:space="preserve">TRADE-IN TAX DEDUCTION 
</t>
    </r>
    <r>
      <rPr>
        <sz val="9"/>
        <color rgb="FF000000"/>
        <rFont val="Century Gothic"/>
        <family val="1"/>
      </rPr>
      <t>(if applicable)</t>
    </r>
  </si>
  <si>
    <r>
      <t xml:space="preserve">CASH REBATE TAX DEDUCTION 
</t>
    </r>
    <r>
      <rPr>
        <sz val="8"/>
        <color rgb="FF000000"/>
        <rFont val="Century Gothic"/>
        <family val="1"/>
      </rPr>
      <t>(if applicable)</t>
    </r>
  </si>
  <si>
    <t>PAYMENT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</si>
</sst>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quot;$&quot;#,##0.00"/>
    <numFmt numFmtId="165" formatCode="[$$-409]#,##0.00;\-[$$-409]#,##0.00"/>
    <numFmt numFmtId="166" formatCode="#,##0.00%;\-#,##0.00%"/>
    <numFmt numFmtId="167" formatCode="#,##0.000%;\-#,##0.000%"/>
    <numFmt numFmtId="168" formatCode="&quot;$&quot;#,##0.000"/>
    <numFmt numFmtId="169" formatCode="_(&quot;$&quot;* #,##0_);_(&quot;$&quot;* \(#,##0\);_(&quot;$&quot;* &quot;-&quot;??_);_(@_)"/>
  </numFmts>
  <fonts count="29" x14ac:knownFonts="1">
    <font>
      <sz val="11"/>
      <color rgb="FF000000"/>
      <name val="Calibri"/>
    </font>
    <font>
      <sz val="11"/>
      <color theme="1"/>
      <name val="Calibri"/>
      <family val="2"/>
      <scheme val="minor"/>
    </font>
    <font>
      <sz val="12"/>
      <color rgb="FF000000"/>
      <name val="Arial"/>
      <family val="2"/>
    </font>
    <font>
      <b/>
      <sz val="22"/>
      <color rgb="FF306786"/>
      <name val="Arial"/>
      <family val="2"/>
    </font>
    <font>
      <b/>
      <sz val="22"/>
      <color rgb="FF418AB3"/>
      <name val="Arial"/>
      <family val="2"/>
    </font>
    <font>
      <sz val="11"/>
      <color rgb="FF000000"/>
      <name val="Arial"/>
      <family val="2"/>
    </font>
    <font>
      <b/>
      <sz val="11"/>
      <color rgb="FF000000"/>
      <name val="Arial"/>
      <family val="2"/>
    </font>
    <font>
      <sz val="10"/>
      <color rgb="FF000000"/>
      <name val="Arial"/>
      <family val="2"/>
    </font>
    <font>
      <b/>
      <sz val="11"/>
      <color rgb="FF000000"/>
      <name val="Calibri"/>
      <family val="2"/>
    </font>
    <font>
      <sz val="16"/>
      <color rgb="FF000000"/>
      <name val="Arial"/>
      <family val="2"/>
    </font>
    <font>
      <sz val="16"/>
      <color rgb="FF000000"/>
      <name val="Calibri"/>
      <family val="2"/>
    </font>
    <font>
      <u/>
      <sz val="11"/>
      <color theme="10"/>
      <name val="Calibri"/>
      <family val="2"/>
    </font>
    <font>
      <sz val="12"/>
      <color theme="1"/>
      <name val="Arial"/>
      <family val="2"/>
    </font>
    <font>
      <b/>
      <sz val="26"/>
      <color rgb="FF306786"/>
      <name val="Century Gothic"/>
      <family val="1"/>
    </font>
    <font>
      <b/>
      <sz val="9"/>
      <color rgb="FFFFFFFF"/>
      <name val="Century Gothic"/>
      <family val="1"/>
    </font>
    <font>
      <sz val="11"/>
      <name val="Century Gothic"/>
      <family val="1"/>
    </font>
    <font>
      <sz val="10"/>
      <color rgb="FF000000"/>
      <name val="Century Gothic"/>
      <family val="1"/>
    </font>
    <font>
      <b/>
      <sz val="11"/>
      <color rgb="FF000000"/>
      <name val="Century Gothic"/>
      <family val="1"/>
    </font>
    <font>
      <b/>
      <sz val="10"/>
      <color rgb="FFFFFFFF"/>
      <name val="Century Gothic"/>
      <family val="1"/>
    </font>
    <font>
      <b/>
      <sz val="9"/>
      <color rgb="FF000000"/>
      <name val="Century Gothic"/>
      <family val="1"/>
    </font>
    <font>
      <sz val="11"/>
      <color rgb="FF000000"/>
      <name val="Century Gothic"/>
      <family val="1"/>
    </font>
    <font>
      <sz val="10"/>
      <name val="Century Gothic"/>
      <family val="1"/>
    </font>
    <font>
      <sz val="9"/>
      <name val="Century Gothic"/>
      <family val="1"/>
    </font>
    <font>
      <b/>
      <strike/>
      <sz val="10"/>
      <color rgb="FFFFFFFF"/>
      <name val="Century Gothic"/>
      <family val="1"/>
    </font>
    <font>
      <b/>
      <sz val="10"/>
      <color rgb="FF000000"/>
      <name val="Century Gothic"/>
      <family val="1"/>
    </font>
    <font>
      <b/>
      <sz val="10"/>
      <name val="Century Gothic"/>
      <family val="1"/>
    </font>
    <font>
      <sz val="9"/>
      <color rgb="FF000000"/>
      <name val="Century Gothic"/>
      <family val="1"/>
    </font>
    <font>
      <sz val="8"/>
      <color rgb="FF000000"/>
      <name val="Century Gothic"/>
      <family val="1"/>
    </font>
    <font>
      <b/>
      <u/>
      <sz val="22"/>
      <color theme="0"/>
      <name val="Century Gothic"/>
      <family val="1"/>
    </font>
  </fonts>
  <fills count="16">
    <fill>
      <patternFill patternType="none"/>
    </fill>
    <fill>
      <patternFill patternType="gray125"/>
    </fill>
    <fill>
      <patternFill patternType="solid">
        <fgColor rgb="FF204559"/>
        <bgColor rgb="FF204559"/>
      </patternFill>
    </fill>
    <fill>
      <patternFill patternType="solid">
        <fgColor rgb="FFB0D0E2"/>
        <bgColor rgb="FFB0D0E2"/>
      </patternFill>
    </fill>
    <fill>
      <patternFill patternType="solid">
        <fgColor rgb="FF535B13"/>
        <bgColor rgb="FF535B13"/>
      </patternFill>
    </fill>
    <fill>
      <patternFill patternType="solid">
        <fgColor rgb="FF306786"/>
        <bgColor rgb="FF306786"/>
      </patternFill>
    </fill>
    <fill>
      <patternFill patternType="solid">
        <fgColor rgb="FFD7E7F0"/>
        <bgColor rgb="FFD7E7F0"/>
      </patternFill>
    </fill>
    <fill>
      <patternFill patternType="solid">
        <fgColor rgb="FFE1EAA0"/>
        <bgColor rgb="FFE1EAA0"/>
      </patternFill>
    </fill>
    <fill>
      <patternFill patternType="solid">
        <fgColor rgb="FFF0F4CF"/>
        <bgColor rgb="FFF0F4CF"/>
      </patternFill>
    </fill>
    <fill>
      <patternFill patternType="solid">
        <fgColor rgb="FF7C891D"/>
        <bgColor rgb="FF7C891D"/>
      </patternFill>
    </fill>
    <fill>
      <patternFill patternType="solid">
        <fgColor rgb="FFFFFFFF"/>
        <bgColor rgb="FFFFFFFF"/>
      </patternFill>
    </fill>
    <fill>
      <patternFill patternType="solid">
        <fgColor rgb="FFE1EB9E"/>
        <bgColor rgb="FFE1EB9E"/>
      </patternFill>
    </fill>
    <fill>
      <patternFill patternType="solid">
        <fgColor theme="0"/>
        <bgColor rgb="FFF0F4CF"/>
      </patternFill>
    </fill>
    <fill>
      <patternFill patternType="solid">
        <fgColor theme="0"/>
        <bgColor rgb="FFE1EAA0"/>
      </patternFill>
    </fill>
    <fill>
      <patternFill patternType="solid">
        <fgColor rgb="FF00BD32"/>
        <bgColor rgb="FFF69200"/>
      </patternFill>
    </fill>
    <fill>
      <patternFill patternType="solid">
        <fgColor rgb="FF00BD32"/>
        <bgColor indexed="64"/>
      </patternFill>
    </fill>
  </fills>
  <borders count="15">
    <border>
      <left/>
      <right/>
      <top/>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diagonal/>
    </border>
    <border>
      <left/>
      <right style="thin">
        <color rgb="FF595959"/>
      </right>
      <top style="thin">
        <color rgb="FF595959"/>
      </top>
      <bottom/>
      <diagonal/>
    </border>
    <border>
      <left style="thin">
        <color rgb="FF595959"/>
      </left>
      <right/>
      <top/>
      <bottom/>
      <diagonal/>
    </border>
    <border>
      <left/>
      <right style="thin">
        <color rgb="FF595959"/>
      </right>
      <top/>
      <bottom/>
      <diagonal/>
    </border>
    <border>
      <left style="thin">
        <color rgb="FF595959"/>
      </left>
      <right/>
      <top/>
      <bottom style="thin">
        <color rgb="FF595959"/>
      </bottom>
      <diagonal/>
    </border>
    <border>
      <left/>
      <right style="thin">
        <color rgb="FF595959"/>
      </right>
      <top/>
      <bottom style="thin">
        <color rgb="FF595959"/>
      </bottom>
      <diagonal/>
    </border>
    <border>
      <left/>
      <right/>
      <top style="thin">
        <color rgb="FF595959"/>
      </top>
      <bottom style="thin">
        <color rgb="FF59595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ck">
        <color theme="0" tint="-0.34998626667073579"/>
      </left>
      <right/>
      <top/>
      <bottom/>
      <diagonal/>
    </border>
  </borders>
  <cellStyleXfs count="3">
    <xf numFmtId="0" fontId="0" fillId="0" borderId="0"/>
    <xf numFmtId="0" fontId="11" fillId="0" borderId="0" applyNumberFormat="0" applyFill="0" applyBorder="0" applyAlignment="0" applyProtection="0"/>
    <xf numFmtId="0" fontId="1" fillId="0" borderId="0"/>
  </cellStyleXfs>
  <cellXfs count="97">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applyAlignment="1">
      <alignment horizontal="left" vertical="center"/>
    </xf>
    <xf numFmtId="0" fontId="8" fillId="0" borderId="0" xfId="0" applyFont="1" applyAlignment="1">
      <alignment horizontal="left" vertical="center"/>
    </xf>
    <xf numFmtId="0" fontId="5" fillId="0" borderId="0" xfId="0" applyFont="1" applyAlignment="1">
      <alignment wrapText="1"/>
    </xf>
    <xf numFmtId="0" fontId="9" fillId="0" borderId="0" xfId="0" applyFont="1"/>
    <xf numFmtId="0" fontId="10" fillId="0" borderId="0" xfId="0" applyFont="1"/>
    <xf numFmtId="0" fontId="7" fillId="0" borderId="0" xfId="0" applyFont="1" applyAlignment="1">
      <alignment vertical="top" wrapText="1"/>
    </xf>
    <xf numFmtId="0" fontId="12" fillId="0" borderId="14" xfId="2" applyFont="1" applyBorder="1" applyAlignment="1">
      <alignment horizontal="left" vertical="center" wrapText="1" indent="2"/>
    </xf>
    <xf numFmtId="0" fontId="1" fillId="0" borderId="0" xfId="2"/>
    <xf numFmtId="0" fontId="13" fillId="0" borderId="0" xfId="0" applyFont="1" applyAlignment="1">
      <alignment vertical="center"/>
    </xf>
    <xf numFmtId="0" fontId="17" fillId="0" borderId="0" xfId="0" applyFont="1" applyAlignment="1">
      <alignment horizontal="left" vertical="center"/>
    </xf>
    <xf numFmtId="0" fontId="18" fillId="4" borderId="11" xfId="0" applyFont="1" applyFill="1" applyBorder="1" applyAlignment="1">
      <alignment horizontal="center" vertical="center" wrapText="1"/>
    </xf>
    <xf numFmtId="44" fontId="16" fillId="12" borderId="11" xfId="0" applyNumberFormat="1" applyFont="1" applyFill="1" applyBorder="1" applyAlignment="1">
      <alignment horizontal="right" vertical="center" wrapText="1"/>
    </xf>
    <xf numFmtId="44" fontId="18" fillId="9" borderId="11" xfId="0" applyNumberFormat="1" applyFont="1" applyFill="1" applyBorder="1" applyAlignment="1">
      <alignment horizontal="right" vertical="center" wrapText="1"/>
    </xf>
    <xf numFmtId="0" fontId="16" fillId="0" borderId="0" xfId="0" applyFont="1" applyAlignment="1">
      <alignment horizontal="right" vertical="center" wrapText="1"/>
    </xf>
    <xf numFmtId="0" fontId="20" fillId="0" borderId="0" xfId="0" applyFont="1"/>
    <xf numFmtId="10" fontId="16" fillId="12" borderId="11" xfId="0" applyNumberFormat="1" applyFont="1" applyFill="1" applyBorder="1" applyAlignment="1">
      <alignment horizontal="right" vertical="center" wrapText="1"/>
    </xf>
    <xf numFmtId="0" fontId="18" fillId="4" borderId="3" xfId="0" applyFont="1" applyFill="1" applyBorder="1" applyAlignment="1">
      <alignment horizontal="center" vertical="center" wrapText="1"/>
    </xf>
    <xf numFmtId="0" fontId="16" fillId="0" borderId="0" xfId="0" applyFont="1" applyAlignment="1">
      <alignment vertical="center" wrapText="1"/>
    </xf>
    <xf numFmtId="44" fontId="16" fillId="13" borderId="11" xfId="0" applyNumberFormat="1" applyFont="1" applyFill="1" applyBorder="1" applyAlignment="1">
      <alignment horizontal="right" vertical="center" wrapText="1"/>
    </xf>
    <xf numFmtId="0" fontId="23" fillId="9" borderId="3" xfId="0" applyFont="1" applyFill="1" applyBorder="1" applyAlignment="1">
      <alignment vertical="center" wrapText="1"/>
    </xf>
    <xf numFmtId="0" fontId="24" fillId="10" borderId="0" xfId="0" applyFont="1" applyFill="1" applyAlignment="1">
      <alignment horizontal="left" vertical="center"/>
    </xf>
    <xf numFmtId="164" fontId="18" fillId="9" borderId="11" xfId="0" applyNumberFormat="1" applyFont="1" applyFill="1" applyBorder="1" applyAlignment="1">
      <alignment horizontal="right" vertical="center" wrapText="1"/>
    </xf>
    <xf numFmtId="165" fontId="16" fillId="13" borderId="3" xfId="0" applyNumberFormat="1" applyFont="1" applyFill="1" applyBorder="1" applyAlignment="1">
      <alignment horizontal="right" vertical="center" wrapText="1"/>
    </xf>
    <xf numFmtId="0" fontId="16" fillId="10" borderId="0" xfId="0" applyFont="1" applyFill="1" applyAlignment="1">
      <alignment horizontal="center" wrapText="1"/>
    </xf>
    <xf numFmtId="0" fontId="16" fillId="0" borderId="0" xfId="0" applyFont="1"/>
    <xf numFmtId="9" fontId="16" fillId="12" borderId="3" xfId="0" applyNumberFormat="1" applyFont="1" applyFill="1" applyBorder="1" applyAlignment="1">
      <alignment horizontal="right" vertical="center" wrapText="1"/>
    </xf>
    <xf numFmtId="165" fontId="16" fillId="12" borderId="3" xfId="0" applyNumberFormat="1" applyFont="1" applyFill="1" applyBorder="1" applyAlignment="1">
      <alignment horizontal="right" vertical="center" wrapText="1"/>
    </xf>
    <xf numFmtId="166" fontId="16" fillId="12" borderId="3" xfId="0" applyNumberFormat="1" applyFont="1" applyFill="1" applyBorder="1" applyAlignment="1">
      <alignment horizontal="right" vertical="center" wrapText="1"/>
    </xf>
    <xf numFmtId="0" fontId="16" fillId="12" borderId="3" xfId="0" applyFont="1" applyFill="1" applyBorder="1" applyAlignment="1">
      <alignment horizontal="right" vertical="center" wrapText="1"/>
    </xf>
    <xf numFmtId="14" fontId="16" fillId="12" borderId="3" xfId="0" applyNumberFormat="1" applyFont="1" applyFill="1" applyBorder="1" applyAlignment="1">
      <alignment horizontal="right" vertical="center" wrapText="1"/>
    </xf>
    <xf numFmtId="0" fontId="21" fillId="0" borderId="0" xfId="0" applyFont="1" applyAlignment="1">
      <alignment vertical="center" wrapText="1"/>
    </xf>
    <xf numFmtId="0" fontId="24" fillId="6" borderId="3" xfId="0" applyFont="1" applyFill="1" applyBorder="1" applyAlignment="1">
      <alignment horizontal="right" vertical="center" wrapText="1"/>
    </xf>
    <xf numFmtId="167" fontId="24" fillId="6" borderId="3" xfId="0" applyNumberFormat="1" applyFont="1" applyFill="1" applyBorder="1" applyAlignment="1">
      <alignment horizontal="right" vertical="center" wrapText="1"/>
    </xf>
    <xf numFmtId="165" fontId="24" fillId="6" borderId="3" xfId="0" applyNumberFormat="1" applyFont="1" applyFill="1" applyBorder="1" applyAlignment="1">
      <alignment horizontal="right" vertical="center" wrapText="1"/>
    </xf>
    <xf numFmtId="168" fontId="24" fillId="6" borderId="3" xfId="0" applyNumberFormat="1" applyFont="1" applyFill="1" applyBorder="1" applyAlignment="1">
      <alignment horizontal="right" vertical="center" wrapText="1"/>
    </xf>
    <xf numFmtId="0" fontId="20" fillId="0" borderId="0" xfId="0" applyFont="1" applyAlignment="1">
      <alignment wrapText="1"/>
    </xf>
    <xf numFmtId="0" fontId="16" fillId="0" borderId="0" xfId="0" applyFont="1" applyAlignment="1">
      <alignment wrapText="1"/>
    </xf>
    <xf numFmtId="0" fontId="24" fillId="10" borderId="0" xfId="0" applyFont="1" applyFill="1" applyAlignment="1">
      <alignment horizontal="left" vertical="center" wrapText="1"/>
    </xf>
    <xf numFmtId="0" fontId="16" fillId="10" borderId="0" xfId="0" applyFont="1" applyFill="1"/>
    <xf numFmtId="0" fontId="18" fillId="9" borderId="11" xfId="0" applyFont="1" applyFill="1" applyBorder="1" applyAlignment="1">
      <alignment horizontal="center" vertical="center" wrapText="1"/>
    </xf>
    <xf numFmtId="0" fontId="18" fillId="9" borderId="11" xfId="0" applyFont="1" applyFill="1" applyBorder="1" applyAlignment="1">
      <alignment horizontal="right" vertical="center" wrapText="1"/>
    </xf>
    <xf numFmtId="0" fontId="25" fillId="11" borderId="11" xfId="0" applyFont="1" applyFill="1" applyBorder="1" applyAlignment="1">
      <alignment horizontal="right" vertical="center" wrapText="1"/>
    </xf>
    <xf numFmtId="165" fontId="21" fillId="11" borderId="11" xfId="0" applyNumberFormat="1" applyFont="1" applyFill="1" applyBorder="1" applyAlignment="1">
      <alignment vertical="center" wrapText="1"/>
    </xf>
    <xf numFmtId="165" fontId="16" fillId="8" borderId="11" xfId="0" applyNumberFormat="1" applyFont="1" applyFill="1" applyBorder="1" applyAlignment="1">
      <alignment horizontal="right" vertical="center" wrapText="1"/>
    </xf>
    <xf numFmtId="165" fontId="16" fillId="0" borderId="11" xfId="0" applyNumberFormat="1" applyFont="1" applyBorder="1" applyAlignment="1">
      <alignment horizontal="right" vertical="center" wrapText="1"/>
    </xf>
    <xf numFmtId="165" fontId="16" fillId="11" borderId="11" xfId="0" applyNumberFormat="1" applyFont="1" applyFill="1" applyBorder="1" applyAlignment="1">
      <alignment horizontal="right" vertical="center" wrapText="1"/>
    </xf>
    <xf numFmtId="165" fontId="16" fillId="7" borderId="11" xfId="0" applyNumberFormat="1" applyFont="1" applyFill="1" applyBorder="1" applyAlignment="1">
      <alignment horizontal="right" vertical="center" wrapText="1"/>
    </xf>
    <xf numFmtId="169" fontId="16" fillId="7" borderId="11" xfId="0" applyNumberFormat="1" applyFont="1" applyFill="1" applyBorder="1" applyAlignment="1">
      <alignment vertical="center" wrapText="1"/>
    </xf>
    <xf numFmtId="0" fontId="16" fillId="0" borderId="11" xfId="0" applyFont="1" applyBorder="1" applyAlignment="1">
      <alignment horizontal="center" vertical="center" wrapText="1"/>
    </xf>
    <xf numFmtId="14" fontId="16" fillId="0" borderId="11" xfId="0" applyNumberFormat="1" applyFont="1" applyBorder="1" applyAlignment="1">
      <alignment horizontal="center" vertical="center" wrapText="1"/>
    </xf>
    <xf numFmtId="0" fontId="19" fillId="7" borderId="11" xfId="0" applyFont="1" applyFill="1" applyBorder="1" applyAlignment="1">
      <alignment horizontal="left" vertical="center" wrapText="1" indent="1"/>
    </xf>
    <xf numFmtId="0" fontId="22" fillId="0" borderId="11" xfId="0" applyFont="1" applyBorder="1" applyAlignment="1">
      <alignment horizontal="left" indent="1"/>
    </xf>
    <xf numFmtId="0" fontId="14" fillId="9" borderId="1" xfId="0" applyFont="1" applyFill="1" applyBorder="1" applyAlignment="1">
      <alignment horizontal="left" vertical="center" wrapText="1" indent="1"/>
    </xf>
    <xf numFmtId="0" fontId="15" fillId="0" borderId="2" xfId="0" applyFont="1" applyBorder="1" applyAlignment="1">
      <alignment horizontal="left" indent="1"/>
    </xf>
    <xf numFmtId="0" fontId="16" fillId="7" borderId="1" xfId="0" applyFont="1" applyFill="1" applyBorder="1" applyAlignment="1">
      <alignment horizontal="left" vertical="center" wrapText="1" indent="1"/>
    </xf>
    <xf numFmtId="0" fontId="18" fillId="4" borderId="1" xfId="0" applyFont="1" applyFill="1" applyBorder="1" applyAlignment="1">
      <alignment horizontal="center" vertical="center" wrapText="1"/>
    </xf>
    <xf numFmtId="0" fontId="21" fillId="0" borderId="2" xfId="0" applyFont="1" applyBorder="1"/>
    <xf numFmtId="0" fontId="18" fillId="9" borderId="1" xfId="0" applyFont="1" applyFill="1" applyBorder="1" applyAlignment="1">
      <alignment horizontal="left" vertical="center" wrapText="1" indent="1"/>
    </xf>
    <xf numFmtId="0" fontId="21" fillId="0" borderId="2" xfId="0" applyFont="1" applyBorder="1" applyAlignment="1">
      <alignment horizontal="left" indent="1"/>
    </xf>
    <xf numFmtId="0" fontId="19" fillId="7" borderId="1" xfId="0" applyFont="1" applyFill="1" applyBorder="1" applyAlignment="1">
      <alignment horizontal="left" vertical="center" wrapText="1" indent="1"/>
    </xf>
    <xf numFmtId="0" fontId="22" fillId="0" borderId="2" xfId="0" applyFont="1" applyBorder="1" applyAlignment="1">
      <alignment horizontal="left" indent="1"/>
    </xf>
    <xf numFmtId="0" fontId="16" fillId="0" borderId="1" xfId="0" applyFont="1" applyBorder="1" applyAlignment="1">
      <alignment horizontal="left" vertical="center" wrapText="1" indent="1"/>
    </xf>
    <xf numFmtId="0" fontId="14" fillId="5" borderId="4" xfId="0" applyFont="1" applyFill="1" applyBorder="1" applyAlignment="1">
      <alignment horizontal="left" vertical="center" wrapText="1" indent="1"/>
    </xf>
    <xf numFmtId="0" fontId="15" fillId="0" borderId="5" xfId="0" applyFont="1" applyBorder="1" applyAlignment="1">
      <alignment horizontal="left" indent="1"/>
    </xf>
    <xf numFmtId="0" fontId="15" fillId="0" borderId="11" xfId="0" applyFont="1" applyBorder="1" applyAlignment="1">
      <alignment horizontal="left" indent="1"/>
    </xf>
    <xf numFmtId="0" fontId="14" fillId="4" borderId="11" xfId="0" applyFont="1" applyFill="1" applyBorder="1" applyAlignment="1">
      <alignment horizontal="right" vertical="center" wrapText="1"/>
    </xf>
    <xf numFmtId="0" fontId="15" fillId="0" borderId="11" xfId="0" applyFont="1" applyBorder="1"/>
    <xf numFmtId="0" fontId="14" fillId="5" borderId="1" xfId="0" applyFont="1" applyFill="1" applyBorder="1" applyAlignment="1">
      <alignment horizontal="left" vertical="center" wrapText="1" indent="1"/>
    </xf>
    <xf numFmtId="0" fontId="14" fillId="2" borderId="1" xfId="0" applyFont="1" applyFill="1" applyBorder="1" applyAlignment="1">
      <alignment horizontal="left" vertical="center" wrapText="1" indent="1"/>
    </xf>
    <xf numFmtId="0" fontId="15" fillId="0" borderId="6" xfId="0" applyFont="1" applyBorder="1" applyAlignment="1">
      <alignment horizontal="left" indent="1"/>
    </xf>
    <xf numFmtId="0" fontId="15" fillId="0" borderId="7" xfId="0" applyFont="1" applyBorder="1" applyAlignment="1">
      <alignment horizontal="left" indent="1"/>
    </xf>
    <xf numFmtId="0" fontId="15" fillId="0" borderId="8" xfId="0" applyFont="1" applyBorder="1" applyAlignment="1">
      <alignment horizontal="left" indent="1"/>
    </xf>
    <xf numFmtId="0" fontId="15" fillId="0" borderId="9" xfId="0" applyFont="1" applyBorder="1" applyAlignment="1">
      <alignment horizontal="left" indent="1"/>
    </xf>
    <xf numFmtId="0" fontId="16" fillId="6" borderId="1" xfId="0" applyFont="1" applyFill="1" applyBorder="1" applyAlignment="1">
      <alignment horizontal="left" vertical="center" wrapText="1" indent="1"/>
    </xf>
    <xf numFmtId="0" fontId="16" fillId="3" borderId="1" xfId="0" applyFont="1" applyFill="1" applyBorder="1" applyAlignment="1">
      <alignment horizontal="left" vertical="center" wrapText="1" indent="1"/>
    </xf>
    <xf numFmtId="0" fontId="18" fillId="4" borderId="11" xfId="0" applyFont="1" applyFill="1" applyBorder="1" applyAlignment="1">
      <alignment horizontal="left" vertical="center" wrapText="1" indent="1"/>
    </xf>
    <xf numFmtId="0" fontId="19" fillId="7" borderId="12" xfId="0" applyFont="1" applyFill="1" applyBorder="1" applyAlignment="1">
      <alignment horizontal="left" vertical="center" wrapText="1" indent="1"/>
    </xf>
    <xf numFmtId="0" fontId="22" fillId="0" borderId="13" xfId="0" applyFont="1" applyBorder="1" applyAlignment="1">
      <alignment horizontal="left" indent="1"/>
    </xf>
    <xf numFmtId="0" fontId="18" fillId="4" borderId="11" xfId="0" applyFont="1" applyFill="1" applyBorder="1" applyAlignment="1">
      <alignment horizontal="right" vertical="center" wrapText="1"/>
    </xf>
    <xf numFmtId="0" fontId="21" fillId="0" borderId="11" xfId="0" applyFont="1" applyBorder="1"/>
    <xf numFmtId="0" fontId="21" fillId="0" borderId="11" xfId="0" applyFont="1" applyBorder="1" applyAlignment="1">
      <alignment horizontal="left" indent="1"/>
    </xf>
    <xf numFmtId="0" fontId="19" fillId="3" borderId="1" xfId="0" applyFont="1" applyFill="1" applyBorder="1" applyAlignment="1">
      <alignment horizontal="left" vertical="center" wrapText="1" indent="1"/>
    </xf>
    <xf numFmtId="0" fontId="18" fillId="2" borderId="11"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24" fillId="0" borderId="0" xfId="0" applyFont="1" applyAlignment="1">
      <alignment horizontal="center" vertical="center"/>
    </xf>
    <xf numFmtId="0" fontId="18" fillId="2" borderId="1"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18" fillId="9" borderId="11" xfId="0" applyFont="1" applyFill="1" applyBorder="1" applyAlignment="1">
      <alignment horizontal="center" vertical="center" wrapText="1"/>
    </xf>
    <xf numFmtId="0" fontId="28" fillId="14" borderId="0" xfId="1" applyFont="1" applyFill="1" applyBorder="1" applyAlignment="1">
      <alignment horizontal="center" vertical="center"/>
    </xf>
    <xf numFmtId="0" fontId="28" fillId="15" borderId="0" xfId="1" applyFont="1" applyFill="1" applyBorder="1"/>
  </cellXfs>
  <cellStyles count="3">
    <cellStyle name="Hyperlink" xfId="1" builtinId="8"/>
    <cellStyle name="Normal" xfId="0" builtinId="0"/>
    <cellStyle name="Normal 2" xfId="2" xr:uid="{1F0E8412-CFD7-4BD9-867A-9FA0A2806609}"/>
  </cellStyles>
  <dxfs count="0"/>
  <tableStyles count="0" defaultTableStyle="TableStyleMedium2" defaultPivotStyle="PivotStyleLight16"/>
  <colors>
    <mruColors>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1130300</xdr:colOff>
      <xdr:row>0</xdr:row>
      <xdr:rowOff>2209434</xdr:rowOff>
    </xdr:to>
    <xdr:pic>
      <xdr:nvPicPr>
        <xdr:cNvPr id="3" name="Picture 2">
          <a:hlinkClick xmlns:r="http://schemas.openxmlformats.org/officeDocument/2006/relationships" r:id="rId1"/>
          <a:extLst>
            <a:ext uri="{FF2B5EF4-FFF2-40B4-BE49-F238E27FC236}">
              <a16:creationId xmlns:a16="http://schemas.microsoft.com/office/drawing/2014/main" id="{9ED9CB34-C643-F1C1-3EF9-41FF387B3E6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8851900" cy="220943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400&amp;utm_source=template-excel&amp;utm_medium=content&amp;utm_campaign=SE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35B13"/>
  </sheetPr>
  <dimension ref="A1:AA1005"/>
  <sheetViews>
    <sheetView showGridLines="0" tabSelected="1" workbookViewId="0">
      <pane ySplit="1" topLeftCell="A2" activePane="bottomLeft" state="frozen"/>
      <selection pane="bottomLeft" activeCell="B2" sqref="B2"/>
    </sheetView>
  </sheetViews>
  <sheetFormatPr baseColWidth="10" defaultColWidth="15.1640625" defaultRowHeight="15" customHeight="1" x14ac:dyDescent="0.2"/>
  <cols>
    <col min="1" max="1" width="3" customWidth="1"/>
    <col min="2" max="2" width="8.83203125" customWidth="1"/>
    <col min="3" max="3" width="11.1640625" customWidth="1"/>
    <col min="4" max="6" width="15.6640625" customWidth="1"/>
    <col min="7" max="7" width="15.6640625" hidden="1" customWidth="1"/>
    <col min="8" max="10" width="15.6640625" customWidth="1"/>
    <col min="11" max="11" width="3" customWidth="1"/>
    <col min="12" max="12" width="2.5" customWidth="1"/>
    <col min="13" max="27" width="7.6640625" customWidth="1"/>
  </cols>
  <sheetData>
    <row r="1" spans="1:27" ht="175" customHeight="1" x14ac:dyDescent="0.2"/>
    <row r="2" spans="1:27" ht="50" customHeight="1" x14ac:dyDescent="0.3">
      <c r="A2" s="1"/>
      <c r="B2" s="13" t="s">
        <v>70</v>
      </c>
      <c r="C2" s="2"/>
      <c r="D2" s="3"/>
      <c r="E2" s="3"/>
      <c r="F2" s="3"/>
      <c r="G2" s="3"/>
      <c r="H2" s="3"/>
      <c r="I2" s="3"/>
      <c r="J2" s="3"/>
      <c r="K2" s="3"/>
    </row>
    <row r="3" spans="1:27" x14ac:dyDescent="0.2">
      <c r="A3" s="4"/>
      <c r="B3" s="4"/>
      <c r="C3" s="4"/>
      <c r="D3" s="4"/>
      <c r="E3" s="4"/>
      <c r="F3" s="4"/>
      <c r="G3" s="4"/>
      <c r="H3" s="4"/>
      <c r="I3" s="4"/>
      <c r="J3" s="4"/>
      <c r="K3" s="4"/>
    </row>
    <row r="4" spans="1:27" ht="22" customHeight="1" x14ac:dyDescent="0.2">
      <c r="A4" s="5"/>
      <c r="B4" s="73" t="s">
        <v>0</v>
      </c>
      <c r="C4" s="58"/>
      <c r="D4" s="79"/>
      <c r="E4" s="58"/>
      <c r="F4" s="14"/>
      <c r="G4" s="14"/>
      <c r="H4" s="80" t="s">
        <v>66</v>
      </c>
      <c r="I4" s="69"/>
      <c r="J4" s="15" t="s">
        <v>1</v>
      </c>
      <c r="K4" s="6"/>
      <c r="L4" s="6"/>
      <c r="M4" s="6"/>
      <c r="N4" s="6"/>
      <c r="O4" s="6"/>
      <c r="P4" s="6"/>
      <c r="Q4" s="6"/>
      <c r="R4" s="6"/>
      <c r="S4" s="6"/>
      <c r="T4" s="6"/>
      <c r="U4" s="6"/>
      <c r="V4" s="6"/>
      <c r="W4" s="6"/>
      <c r="X4" s="6"/>
      <c r="Y4" s="6"/>
      <c r="Z4" s="6"/>
      <c r="AA4" s="6"/>
    </row>
    <row r="5" spans="1:27" ht="22" customHeight="1" x14ac:dyDescent="0.2">
      <c r="A5" s="5"/>
      <c r="B5" s="67" t="s">
        <v>2</v>
      </c>
      <c r="C5" s="68"/>
      <c r="D5" s="78"/>
      <c r="E5" s="58"/>
      <c r="F5" s="14"/>
      <c r="G5" s="14"/>
      <c r="H5" s="55" t="s">
        <v>3</v>
      </c>
      <c r="I5" s="69"/>
      <c r="J5" s="16">
        <v>40000</v>
      </c>
      <c r="K5" s="6"/>
      <c r="L5" s="6"/>
      <c r="M5" s="6"/>
      <c r="N5" s="6"/>
      <c r="O5" s="6"/>
      <c r="P5" s="6"/>
      <c r="Q5" s="6"/>
      <c r="R5" s="6"/>
      <c r="S5" s="6"/>
      <c r="T5" s="6"/>
      <c r="U5" s="6"/>
      <c r="V5" s="6"/>
      <c r="W5" s="6"/>
      <c r="X5" s="6"/>
      <c r="Y5" s="6"/>
      <c r="Z5" s="6"/>
      <c r="AA5" s="6"/>
    </row>
    <row r="6" spans="1:27" ht="22" customHeight="1" x14ac:dyDescent="0.2">
      <c r="A6" s="5"/>
      <c r="B6" s="74"/>
      <c r="C6" s="75"/>
      <c r="D6" s="78"/>
      <c r="E6" s="58"/>
      <c r="F6" s="14"/>
      <c r="G6" s="14"/>
      <c r="H6" s="55" t="s">
        <v>4</v>
      </c>
      <c r="I6" s="69"/>
      <c r="J6" s="16">
        <v>35</v>
      </c>
      <c r="K6" s="6"/>
      <c r="L6" s="6"/>
      <c r="M6" s="6"/>
      <c r="N6" s="6"/>
      <c r="O6" s="6"/>
      <c r="P6" s="6"/>
      <c r="Q6" s="6"/>
      <c r="R6" s="6"/>
      <c r="S6" s="6"/>
      <c r="T6" s="6"/>
      <c r="U6" s="6"/>
      <c r="V6" s="6"/>
      <c r="W6" s="6"/>
      <c r="X6" s="6"/>
      <c r="Y6" s="6"/>
      <c r="Z6" s="6"/>
      <c r="AA6" s="6"/>
    </row>
    <row r="7" spans="1:27" ht="22" customHeight="1" x14ac:dyDescent="0.2">
      <c r="A7" s="5"/>
      <c r="B7" s="76"/>
      <c r="C7" s="77"/>
      <c r="D7" s="78"/>
      <c r="E7" s="58"/>
      <c r="F7" s="14"/>
      <c r="G7" s="14"/>
      <c r="H7" s="55" t="s">
        <v>5</v>
      </c>
      <c r="I7" s="69"/>
      <c r="J7" s="16">
        <v>35</v>
      </c>
      <c r="K7" s="6"/>
      <c r="L7" s="6"/>
      <c r="M7" s="6"/>
      <c r="N7" s="6"/>
      <c r="O7" s="6"/>
      <c r="P7" s="6"/>
      <c r="Q7" s="6"/>
      <c r="R7" s="6"/>
      <c r="S7" s="6"/>
      <c r="T7" s="6"/>
      <c r="U7" s="6"/>
      <c r="V7" s="6"/>
      <c r="W7" s="6"/>
      <c r="X7" s="6"/>
      <c r="Y7" s="6"/>
      <c r="Z7" s="6"/>
      <c r="AA7" s="6"/>
    </row>
    <row r="8" spans="1:27" ht="22" customHeight="1" x14ac:dyDescent="0.2">
      <c r="A8" s="5"/>
      <c r="B8" s="72" t="s">
        <v>6</v>
      </c>
      <c r="C8" s="58"/>
      <c r="D8" s="66"/>
      <c r="E8" s="58"/>
      <c r="F8" s="14"/>
      <c r="G8" s="14"/>
      <c r="H8" s="55" t="s">
        <v>7</v>
      </c>
      <c r="I8" s="69"/>
      <c r="J8" s="16">
        <v>600</v>
      </c>
      <c r="K8" s="6"/>
      <c r="L8" s="6"/>
      <c r="M8" s="6"/>
      <c r="N8" s="6"/>
      <c r="O8" s="6"/>
      <c r="P8" s="6"/>
      <c r="Q8" s="6"/>
      <c r="R8" s="6"/>
      <c r="S8" s="6"/>
      <c r="T8" s="6"/>
      <c r="U8" s="6"/>
      <c r="V8" s="6"/>
      <c r="W8" s="6"/>
      <c r="X8" s="6"/>
      <c r="Y8" s="6"/>
      <c r="Z8" s="6"/>
      <c r="AA8" s="6"/>
    </row>
    <row r="9" spans="1:27" ht="22" customHeight="1" x14ac:dyDescent="0.2">
      <c r="A9" s="5"/>
      <c r="B9" s="72" t="s">
        <v>8</v>
      </c>
      <c r="C9" s="58"/>
      <c r="D9" s="66"/>
      <c r="E9" s="58"/>
      <c r="F9" s="14"/>
      <c r="G9" s="14"/>
      <c r="H9" s="70" t="s">
        <v>9</v>
      </c>
      <c r="I9" s="71"/>
      <c r="J9" s="17">
        <f>SUM(J5:J8)</f>
        <v>40670</v>
      </c>
      <c r="K9" s="6"/>
      <c r="L9" s="6"/>
      <c r="M9" s="6"/>
      <c r="N9" s="6"/>
      <c r="O9" s="6"/>
      <c r="P9" s="6"/>
      <c r="Q9" s="6"/>
      <c r="R9" s="6"/>
      <c r="S9" s="6"/>
      <c r="T9" s="6"/>
      <c r="U9" s="6"/>
      <c r="V9" s="6"/>
      <c r="W9" s="6"/>
      <c r="X9" s="6"/>
      <c r="Y9" s="6"/>
      <c r="Z9" s="6"/>
      <c r="AA9" s="6"/>
    </row>
    <row r="10" spans="1:27" ht="22" customHeight="1" x14ac:dyDescent="0.2">
      <c r="A10" s="5"/>
      <c r="B10" s="67" t="s">
        <v>10</v>
      </c>
      <c r="C10" s="68"/>
      <c r="D10" s="66"/>
      <c r="E10" s="58"/>
      <c r="F10" s="14"/>
      <c r="G10" s="14"/>
      <c r="H10" s="14"/>
      <c r="I10" s="14"/>
      <c r="J10" s="18"/>
      <c r="K10" s="6"/>
      <c r="L10" s="6"/>
      <c r="M10" s="6"/>
      <c r="N10" s="6"/>
      <c r="O10" s="6"/>
      <c r="P10" s="6"/>
      <c r="Q10" s="6"/>
      <c r="R10" s="6"/>
      <c r="S10" s="6"/>
      <c r="T10" s="6"/>
      <c r="U10" s="6"/>
      <c r="V10" s="6"/>
      <c r="W10" s="6"/>
      <c r="X10" s="6"/>
      <c r="Y10" s="6"/>
      <c r="Z10" s="6"/>
      <c r="AA10" s="6"/>
    </row>
    <row r="11" spans="1:27" ht="22" customHeight="1" x14ac:dyDescent="0.2">
      <c r="A11" s="5"/>
      <c r="B11" s="57" t="s">
        <v>11</v>
      </c>
      <c r="C11" s="58"/>
      <c r="D11" s="59"/>
      <c r="E11" s="58"/>
      <c r="F11" s="14"/>
      <c r="G11" s="14"/>
      <c r="H11" s="80" t="s">
        <v>12</v>
      </c>
      <c r="I11" s="69"/>
      <c r="J11" s="15" t="s">
        <v>1</v>
      </c>
      <c r="K11" s="6"/>
      <c r="L11" s="6"/>
      <c r="M11" s="6"/>
      <c r="N11" s="6"/>
      <c r="O11" s="6"/>
      <c r="P11" s="6"/>
      <c r="Q11" s="6"/>
      <c r="R11" s="6"/>
      <c r="S11" s="6"/>
      <c r="T11" s="6"/>
      <c r="U11" s="6"/>
      <c r="V11" s="6"/>
      <c r="W11" s="6"/>
      <c r="X11" s="6"/>
      <c r="Y11" s="6"/>
      <c r="Z11" s="6"/>
      <c r="AA11" s="6"/>
    </row>
    <row r="12" spans="1:27" ht="22" customHeight="1" x14ac:dyDescent="0.2">
      <c r="A12" s="5"/>
      <c r="B12" s="57" t="s">
        <v>13</v>
      </c>
      <c r="C12" s="58"/>
      <c r="D12" s="59"/>
      <c r="E12" s="58"/>
      <c r="F12" s="14"/>
      <c r="G12" s="14"/>
      <c r="H12" s="55" t="s">
        <v>71</v>
      </c>
      <c r="I12" s="69"/>
      <c r="J12" s="16" t="b">
        <v>0</v>
      </c>
      <c r="K12" s="6"/>
      <c r="L12" s="6"/>
      <c r="M12" s="6"/>
      <c r="N12" s="6"/>
      <c r="O12" s="6"/>
      <c r="P12" s="6"/>
      <c r="Q12" s="6"/>
      <c r="R12" s="6"/>
      <c r="S12" s="6"/>
      <c r="T12" s="6"/>
      <c r="U12" s="6"/>
      <c r="V12" s="6"/>
      <c r="W12" s="6"/>
      <c r="X12" s="6"/>
      <c r="Y12" s="6"/>
      <c r="Z12" s="6"/>
      <c r="AA12" s="6"/>
    </row>
    <row r="13" spans="1:27" ht="22" customHeight="1" x14ac:dyDescent="0.2">
      <c r="A13" s="5"/>
      <c r="B13" s="57" t="s">
        <v>14</v>
      </c>
      <c r="C13" s="58"/>
      <c r="D13" s="59"/>
      <c r="E13" s="58"/>
      <c r="F13" s="14"/>
      <c r="G13" s="14"/>
      <c r="H13" s="55" t="s">
        <v>72</v>
      </c>
      <c r="I13" s="69"/>
      <c r="J13" s="16" t="b">
        <v>0</v>
      </c>
      <c r="K13" s="6"/>
      <c r="L13" s="6"/>
      <c r="M13" s="6"/>
      <c r="N13" s="6"/>
      <c r="O13" s="6"/>
      <c r="P13" s="6"/>
      <c r="Q13" s="6"/>
      <c r="R13" s="6"/>
      <c r="S13" s="6"/>
      <c r="T13" s="6"/>
      <c r="U13" s="6"/>
      <c r="V13" s="6"/>
      <c r="W13" s="6"/>
      <c r="X13" s="6"/>
      <c r="Y13" s="6"/>
      <c r="Z13" s="6"/>
      <c r="AA13" s="6"/>
    </row>
    <row r="14" spans="1:27" ht="22" customHeight="1" x14ac:dyDescent="0.2">
      <c r="A14" s="5"/>
      <c r="B14" s="14"/>
      <c r="C14" s="19"/>
      <c r="D14" s="19"/>
      <c r="E14" s="19"/>
      <c r="F14" s="14"/>
      <c r="G14" s="14"/>
      <c r="H14" s="55" t="s">
        <v>15</v>
      </c>
      <c r="I14" s="69"/>
      <c r="J14" s="20">
        <v>6.3500000000000001E-2</v>
      </c>
      <c r="K14" s="6"/>
      <c r="L14" s="6"/>
      <c r="M14" s="6"/>
      <c r="N14" s="6"/>
      <c r="O14" s="6"/>
      <c r="P14" s="6"/>
      <c r="Q14" s="6"/>
      <c r="R14" s="6"/>
      <c r="S14" s="6"/>
      <c r="T14" s="6"/>
      <c r="U14" s="6"/>
      <c r="V14" s="6"/>
      <c r="W14" s="6"/>
      <c r="X14" s="6"/>
      <c r="Y14" s="6"/>
      <c r="Z14" s="6"/>
      <c r="AA14" s="6"/>
    </row>
    <row r="15" spans="1:27" ht="22" customHeight="1" x14ac:dyDescent="0.2">
      <c r="A15" s="4"/>
      <c r="B15" s="19"/>
      <c r="C15" s="60" t="s">
        <v>16</v>
      </c>
      <c r="D15" s="61"/>
      <c r="E15" s="21" t="s">
        <v>1</v>
      </c>
      <c r="F15" s="22"/>
      <c r="G15" s="22"/>
      <c r="H15" s="81" t="s">
        <v>65</v>
      </c>
      <c r="I15" s="82"/>
      <c r="J15" s="23">
        <f>4500</f>
        <v>4500</v>
      </c>
      <c r="K15" s="7"/>
    </row>
    <row r="16" spans="1:27" ht="22" customHeight="1" x14ac:dyDescent="0.2">
      <c r="A16" s="4"/>
      <c r="B16" s="19"/>
      <c r="C16" s="62" t="s">
        <v>17</v>
      </c>
      <c r="D16" s="63"/>
      <c r="E16" s="24"/>
      <c r="F16" s="25"/>
      <c r="G16" s="25" t="s">
        <v>18</v>
      </c>
      <c r="H16" s="83" t="s">
        <v>19</v>
      </c>
      <c r="I16" s="84"/>
      <c r="J16" s="26">
        <f>J14*J15</f>
        <v>285.75</v>
      </c>
      <c r="K16" s="7"/>
    </row>
    <row r="17" spans="1:27" ht="22" customHeight="1" x14ac:dyDescent="0.2">
      <c r="A17" s="4"/>
      <c r="B17" s="19"/>
      <c r="C17" s="64" t="s">
        <v>20</v>
      </c>
      <c r="D17" s="65"/>
      <c r="E17" s="27">
        <f>J9+J16+J28</f>
        <v>41005.75</v>
      </c>
      <c r="F17" s="28"/>
      <c r="G17" s="28" t="s">
        <v>21</v>
      </c>
      <c r="H17" s="29"/>
      <c r="I17" s="29"/>
      <c r="J17" s="29"/>
      <c r="K17" s="7"/>
    </row>
    <row r="18" spans="1:27" ht="22" customHeight="1" x14ac:dyDescent="0.2">
      <c r="A18" s="4"/>
      <c r="B18" s="19"/>
      <c r="C18" s="64" t="s">
        <v>22</v>
      </c>
      <c r="D18" s="65"/>
      <c r="E18" s="30">
        <v>0.05</v>
      </c>
      <c r="F18" s="29"/>
      <c r="G18" s="29" t="s">
        <v>23</v>
      </c>
      <c r="H18" s="80" t="s">
        <v>24</v>
      </c>
      <c r="I18" s="85"/>
      <c r="J18" s="15" t="s">
        <v>1</v>
      </c>
      <c r="K18" s="7"/>
    </row>
    <row r="19" spans="1:27" ht="22" customHeight="1" x14ac:dyDescent="0.2">
      <c r="A19" s="4"/>
      <c r="B19" s="19"/>
      <c r="C19" s="64" t="s">
        <v>25</v>
      </c>
      <c r="D19" s="65"/>
      <c r="E19" s="31">
        <f>E18*E17</f>
        <v>2050.2874999999999</v>
      </c>
      <c r="F19" s="29"/>
      <c r="G19" s="29" t="s">
        <v>26</v>
      </c>
      <c r="H19" s="55" t="s">
        <v>27</v>
      </c>
      <c r="I19" s="56"/>
      <c r="J19" s="16">
        <v>10</v>
      </c>
      <c r="K19" s="7"/>
    </row>
    <row r="20" spans="1:27" ht="22" customHeight="1" x14ac:dyDescent="0.2">
      <c r="A20" s="4"/>
      <c r="B20" s="19"/>
      <c r="C20" s="64" t="s">
        <v>28</v>
      </c>
      <c r="D20" s="65"/>
      <c r="E20" s="31">
        <f>E17-E19</f>
        <v>38955.462500000001</v>
      </c>
      <c r="F20" s="29"/>
      <c r="G20" s="29" t="s">
        <v>29</v>
      </c>
      <c r="H20" s="55" t="s">
        <v>30</v>
      </c>
      <c r="I20" s="56"/>
      <c r="J20" s="16">
        <v>5</v>
      </c>
      <c r="K20" s="7"/>
    </row>
    <row r="21" spans="1:27" ht="22" customHeight="1" x14ac:dyDescent="0.2">
      <c r="A21" s="4"/>
      <c r="B21" s="19"/>
      <c r="C21" s="64" t="s">
        <v>31</v>
      </c>
      <c r="D21" s="65"/>
      <c r="E21" s="32">
        <v>4.4999999999999998E-2</v>
      </c>
      <c r="F21" s="29"/>
      <c r="G21" s="29" t="s">
        <v>32</v>
      </c>
      <c r="H21" s="55" t="s">
        <v>33</v>
      </c>
      <c r="I21" s="56"/>
      <c r="J21" s="16">
        <v>5</v>
      </c>
      <c r="K21" s="7"/>
    </row>
    <row r="22" spans="1:27" ht="22" customHeight="1" x14ac:dyDescent="0.2">
      <c r="A22" s="5"/>
      <c r="B22" s="14"/>
      <c r="C22" s="64" t="s">
        <v>34</v>
      </c>
      <c r="D22" s="65"/>
      <c r="E22" s="33">
        <v>4</v>
      </c>
      <c r="F22" s="29"/>
      <c r="G22" s="29" t="s">
        <v>35</v>
      </c>
      <c r="H22" s="55" t="s">
        <v>36</v>
      </c>
      <c r="I22" s="56"/>
      <c r="J22" s="16">
        <v>5</v>
      </c>
      <c r="K22" s="6"/>
      <c r="L22" s="6"/>
      <c r="M22" s="6"/>
      <c r="N22" s="6"/>
      <c r="O22" s="6"/>
      <c r="P22" s="6"/>
      <c r="Q22" s="6"/>
      <c r="R22" s="6"/>
      <c r="S22" s="6"/>
      <c r="T22" s="6"/>
      <c r="U22" s="6"/>
      <c r="V22" s="6"/>
      <c r="W22" s="6"/>
      <c r="X22" s="6"/>
      <c r="Y22" s="6"/>
      <c r="Z22" s="6"/>
      <c r="AA22" s="6"/>
    </row>
    <row r="23" spans="1:27" ht="22" customHeight="1" x14ac:dyDescent="0.2">
      <c r="A23" s="4"/>
      <c r="B23" s="19"/>
      <c r="C23" s="64" t="s">
        <v>37</v>
      </c>
      <c r="D23" s="65"/>
      <c r="E23" s="33" t="s">
        <v>32</v>
      </c>
      <c r="F23" s="29"/>
      <c r="G23" s="29" t="s">
        <v>38</v>
      </c>
      <c r="H23" s="55" t="s">
        <v>39</v>
      </c>
      <c r="I23" s="56"/>
      <c r="J23" s="16">
        <v>5</v>
      </c>
      <c r="K23" s="7"/>
    </row>
    <row r="24" spans="1:27" ht="22" customHeight="1" x14ac:dyDescent="0.2">
      <c r="A24" s="4"/>
      <c r="B24" s="19"/>
      <c r="C24" s="64" t="s">
        <v>40</v>
      </c>
      <c r="D24" s="65"/>
      <c r="E24" s="34">
        <v>43221</v>
      </c>
      <c r="F24" s="22"/>
      <c r="G24" s="22"/>
      <c r="H24" s="55" t="s">
        <v>41</v>
      </c>
      <c r="I24" s="56"/>
      <c r="J24" s="16">
        <v>5</v>
      </c>
      <c r="K24" s="7"/>
    </row>
    <row r="25" spans="1:27" ht="22" customHeight="1" x14ac:dyDescent="0.2">
      <c r="A25" s="4"/>
      <c r="B25" s="19"/>
      <c r="C25" s="29"/>
      <c r="D25" s="29"/>
      <c r="E25" s="29"/>
      <c r="F25" s="35"/>
      <c r="G25" s="35"/>
      <c r="H25" s="55" t="s">
        <v>42</v>
      </c>
      <c r="I25" s="56"/>
      <c r="J25" s="16">
        <v>5</v>
      </c>
      <c r="K25" s="7"/>
    </row>
    <row r="26" spans="1:27" ht="22" customHeight="1" x14ac:dyDescent="0.2">
      <c r="A26" s="4"/>
      <c r="B26" s="19"/>
      <c r="C26" s="90" t="s">
        <v>43</v>
      </c>
      <c r="D26" s="91"/>
      <c r="E26" s="92"/>
      <c r="F26" s="35"/>
      <c r="G26" s="35"/>
      <c r="H26" s="55" t="s">
        <v>44</v>
      </c>
      <c r="I26" s="56"/>
      <c r="J26" s="16">
        <v>5</v>
      </c>
      <c r="K26" s="7"/>
    </row>
    <row r="27" spans="1:27" ht="22" customHeight="1" x14ac:dyDescent="0.2">
      <c r="A27" s="4"/>
      <c r="B27" s="19"/>
      <c r="C27" s="86" t="s">
        <v>45</v>
      </c>
      <c r="D27" s="65"/>
      <c r="E27" s="36">
        <f>H33</f>
        <v>48</v>
      </c>
      <c r="F27" s="35"/>
      <c r="G27" s="35"/>
      <c r="H27" s="55" t="s">
        <v>46</v>
      </c>
      <c r="I27" s="56"/>
      <c r="J27" s="16">
        <v>5</v>
      </c>
      <c r="K27" s="7"/>
    </row>
    <row r="28" spans="1:27" ht="22" customHeight="1" x14ac:dyDescent="0.2">
      <c r="A28" s="4"/>
      <c r="B28" s="19"/>
      <c r="C28" s="86" t="s">
        <v>47</v>
      </c>
      <c r="D28" s="65"/>
      <c r="E28" s="37">
        <f>E21/H32</f>
        <v>3.7499999999999999E-3</v>
      </c>
      <c r="F28" s="35"/>
      <c r="G28" s="35"/>
      <c r="H28" s="83" t="s">
        <v>48</v>
      </c>
      <c r="I28" s="84"/>
      <c r="J28" s="17">
        <f>SUM(J19:J27)</f>
        <v>50</v>
      </c>
      <c r="K28" s="7"/>
    </row>
    <row r="29" spans="1:27" ht="22" customHeight="1" x14ac:dyDescent="0.2">
      <c r="A29" s="4"/>
      <c r="B29" s="19"/>
      <c r="C29" s="86" t="s">
        <v>49</v>
      </c>
      <c r="D29" s="65"/>
      <c r="E29" s="38">
        <f>ROUND(-PMT(E28,H33,E20),2)</f>
        <v>888.32</v>
      </c>
      <c r="F29" s="29"/>
      <c r="G29" s="29"/>
      <c r="H29" s="29"/>
      <c r="I29" s="29"/>
      <c r="J29" s="29"/>
      <c r="K29" s="7"/>
    </row>
    <row r="30" spans="1:27" ht="22" customHeight="1" x14ac:dyDescent="0.2">
      <c r="A30" s="4"/>
      <c r="B30" s="19"/>
      <c r="C30" s="86" t="s">
        <v>50</v>
      </c>
      <c r="D30" s="65"/>
      <c r="E30" s="39">
        <f>E31-E20</f>
        <v>3683.9141444149864</v>
      </c>
      <c r="F30" s="29"/>
      <c r="G30" s="29"/>
      <c r="H30" s="89" t="s">
        <v>67</v>
      </c>
      <c r="I30" s="89"/>
      <c r="J30" s="89"/>
      <c r="K30" s="7"/>
    </row>
    <row r="31" spans="1:27" ht="22" customHeight="1" x14ac:dyDescent="0.2">
      <c r="A31" s="4"/>
      <c r="B31" s="19"/>
      <c r="C31" s="86" t="s">
        <v>51</v>
      </c>
      <c r="D31" s="65"/>
      <c r="E31" s="39">
        <f>E27*(-PMT(E28,H33,E20))</f>
        <v>42639.376644414988</v>
      </c>
      <c r="F31" s="29"/>
      <c r="G31" s="29"/>
      <c r="H31" s="29"/>
      <c r="I31" s="29"/>
      <c r="J31" s="29"/>
      <c r="K31" s="7"/>
    </row>
    <row r="32" spans="1:27" ht="15" hidden="1" customHeight="1" x14ac:dyDescent="0.2">
      <c r="A32" s="4"/>
      <c r="B32" s="40"/>
      <c r="C32" s="41"/>
      <c r="D32" s="41"/>
      <c r="E32" s="41"/>
      <c r="F32" s="42"/>
      <c r="G32" s="42" t="s">
        <v>52</v>
      </c>
      <c r="H32" s="43">
        <f t="array" ref="H32">INDEX({1;2;4;6;12;24;26},MATCH($E$23,$G$17:$G$23,0))</f>
        <v>12</v>
      </c>
      <c r="I32" s="29"/>
      <c r="J32" s="29"/>
      <c r="K32" s="7"/>
    </row>
    <row r="33" spans="1:27" ht="15" hidden="1" customHeight="1" x14ac:dyDescent="0.2">
      <c r="A33" s="4"/>
      <c r="B33" s="40"/>
      <c r="C33" s="41"/>
      <c r="D33" s="41"/>
      <c r="E33" s="41"/>
      <c r="F33" s="42"/>
      <c r="G33" s="42" t="s">
        <v>53</v>
      </c>
      <c r="H33" s="43">
        <f>E22*H32</f>
        <v>48</v>
      </c>
      <c r="I33" s="29"/>
      <c r="J33" s="29"/>
      <c r="K33" s="7"/>
    </row>
    <row r="34" spans="1:27" ht="15" hidden="1" customHeight="1" x14ac:dyDescent="0.2">
      <c r="A34" s="4"/>
      <c r="B34" s="40"/>
      <c r="C34" s="41"/>
      <c r="D34" s="41"/>
      <c r="E34" s="41"/>
      <c r="F34" s="42"/>
      <c r="G34" s="42" t="s">
        <v>54</v>
      </c>
      <c r="H34" s="43">
        <f>12/H32</f>
        <v>1</v>
      </c>
      <c r="I34" s="29"/>
      <c r="J34" s="29"/>
      <c r="K34" s="7"/>
    </row>
    <row r="35" spans="1:27" ht="15" customHeight="1" x14ac:dyDescent="0.2">
      <c r="A35" s="4"/>
      <c r="B35" s="40"/>
      <c r="C35" s="41"/>
      <c r="D35" s="41"/>
      <c r="E35" s="41"/>
      <c r="F35" s="41"/>
      <c r="G35" s="41"/>
      <c r="H35" s="29"/>
      <c r="I35" s="29"/>
      <c r="J35" s="29"/>
      <c r="K35" s="7"/>
    </row>
    <row r="36" spans="1:27" ht="22" customHeight="1" x14ac:dyDescent="0.25">
      <c r="A36" s="8"/>
      <c r="B36" s="87" t="s">
        <v>55</v>
      </c>
      <c r="C36" s="71"/>
      <c r="D36" s="71"/>
      <c r="E36" s="71"/>
      <c r="F36" s="71"/>
      <c r="G36" s="71"/>
      <c r="H36" s="71"/>
      <c r="I36" s="71"/>
      <c r="J36" s="71"/>
      <c r="K36" s="9"/>
      <c r="L36" s="9"/>
      <c r="M36" s="9"/>
      <c r="N36" s="9"/>
      <c r="O36" s="9"/>
      <c r="P36" s="9"/>
      <c r="Q36" s="9"/>
      <c r="R36" s="9"/>
      <c r="S36" s="9"/>
      <c r="T36" s="9"/>
      <c r="U36" s="9"/>
      <c r="V36" s="9"/>
      <c r="W36" s="9"/>
      <c r="X36" s="9"/>
      <c r="Y36" s="9"/>
      <c r="Z36" s="9"/>
      <c r="AA36" s="9"/>
    </row>
    <row r="37" spans="1:27" ht="22" customHeight="1" x14ac:dyDescent="0.2">
      <c r="A37" s="4"/>
      <c r="B37" s="87" t="s">
        <v>73</v>
      </c>
      <c r="C37" s="93" t="s">
        <v>56</v>
      </c>
      <c r="D37" s="94" t="s">
        <v>57</v>
      </c>
      <c r="E37" s="88" t="s">
        <v>58</v>
      </c>
      <c r="F37" s="94" t="s">
        <v>59</v>
      </c>
      <c r="G37" s="45" t="s">
        <v>60</v>
      </c>
      <c r="H37" s="88" t="s">
        <v>61</v>
      </c>
      <c r="I37" s="88" t="s">
        <v>62</v>
      </c>
      <c r="J37" s="44" t="s">
        <v>63</v>
      </c>
    </row>
    <row r="38" spans="1:27" ht="22" customHeight="1" x14ac:dyDescent="0.2">
      <c r="A38" s="4"/>
      <c r="B38" s="87"/>
      <c r="C38" s="93"/>
      <c r="D38" s="94"/>
      <c r="E38" s="88"/>
      <c r="F38" s="94"/>
      <c r="G38" s="46"/>
      <c r="H38" s="88"/>
      <c r="I38" s="88"/>
      <c r="J38" s="47">
        <f>E20</f>
        <v>38955.462500000001</v>
      </c>
    </row>
    <row r="39" spans="1:27" ht="18" customHeight="1" x14ac:dyDescent="0.2">
      <c r="A39" s="4"/>
      <c r="B39" s="53">
        <f t="shared" ref="B39:B149" si="0">IF(J38="","",IF(OR(B38&gt;=$H$33,ROUND(J38,2)&lt;=0),"",B38+1))</f>
        <v>1</v>
      </c>
      <c r="C39" s="54">
        <f>E24</f>
        <v>43221</v>
      </c>
      <c r="D39" s="48">
        <f>J38</f>
        <v>38955.462500000001</v>
      </c>
      <c r="E39" s="49">
        <f t="shared" ref="E39:E149" si="1">IF(B39="","",IF(OR(B39=$H$33,$E$29&gt;ROUND((1+$E$28)*J38,2)),ROUND((1+$E$28)*J38,2),$E$29))</f>
        <v>888.32</v>
      </c>
      <c r="F39" s="50"/>
      <c r="G39" s="50"/>
      <c r="H39" s="49">
        <f t="shared" ref="H39:H149" si="2">IF(B39="","",ROUND($E$28*J38,2))</f>
        <v>146.08000000000001</v>
      </c>
      <c r="I39" s="49">
        <f t="shared" ref="I39:I150" si="3">IF(B39="","",E39+F39-H39)</f>
        <v>742.24</v>
      </c>
      <c r="J39" s="48">
        <f t="shared" ref="J39:J149" si="4">IF(B39="","",J38-I39)</f>
        <v>38213.222500000003</v>
      </c>
    </row>
    <row r="40" spans="1:27" ht="18" customHeight="1" x14ac:dyDescent="0.2">
      <c r="A40" s="4"/>
      <c r="B40" s="53">
        <f t="shared" si="0"/>
        <v>2</v>
      </c>
      <c r="C40" s="54">
        <f t="shared" ref="C40:C149" si="5">IF(B40="","",IF($H$32=26,IF(B40=1,$E$24,C39+14),IF($H$32=52,IF(B40=1,$E$24,C39+7),DATE(YEAR($E$24),MONTH($E$24)+(B40-1)*$H$34,IF($H$32=24,IF((1-MOD(B40,2))=1,DAY($E$24)+14,DAY($E$24)),DAY($E$24))))))</f>
        <v>43252</v>
      </c>
      <c r="D40" s="48">
        <f t="shared" ref="D40:D149" si="6">IF(ISERROR(IF((ROUND(J39,1)&gt;0),J39,"")),"",(IF((ROUND(J39,1)&gt;0),J39,"")))</f>
        <v>38213.222500000003</v>
      </c>
      <c r="E40" s="49">
        <f t="shared" si="1"/>
        <v>888.32</v>
      </c>
      <c r="F40" s="51"/>
      <c r="G40" s="51"/>
      <c r="H40" s="49">
        <f t="shared" si="2"/>
        <v>143.30000000000001</v>
      </c>
      <c r="I40" s="49">
        <f t="shared" si="3"/>
        <v>745.02</v>
      </c>
      <c r="J40" s="48">
        <f t="shared" si="4"/>
        <v>37468.202500000007</v>
      </c>
    </row>
    <row r="41" spans="1:27" ht="18" customHeight="1" x14ac:dyDescent="0.2">
      <c r="A41" s="4"/>
      <c r="B41" s="53">
        <f t="shared" si="0"/>
        <v>3</v>
      </c>
      <c r="C41" s="54">
        <f t="shared" si="5"/>
        <v>43282</v>
      </c>
      <c r="D41" s="48">
        <f t="shared" si="6"/>
        <v>37468.202500000007</v>
      </c>
      <c r="E41" s="49">
        <f t="shared" si="1"/>
        <v>888.32</v>
      </c>
      <c r="F41" s="51"/>
      <c r="G41" s="51"/>
      <c r="H41" s="49">
        <f t="shared" si="2"/>
        <v>140.51</v>
      </c>
      <c r="I41" s="49">
        <f t="shared" si="3"/>
        <v>747.81000000000006</v>
      </c>
      <c r="J41" s="48">
        <f t="shared" si="4"/>
        <v>36720.392500000009</v>
      </c>
    </row>
    <row r="42" spans="1:27" ht="18" customHeight="1" x14ac:dyDescent="0.2">
      <c r="A42" s="4"/>
      <c r="B42" s="53">
        <f t="shared" si="0"/>
        <v>4</v>
      </c>
      <c r="C42" s="54">
        <f t="shared" si="5"/>
        <v>43313</v>
      </c>
      <c r="D42" s="48">
        <f t="shared" si="6"/>
        <v>36720.392500000009</v>
      </c>
      <c r="E42" s="49">
        <f t="shared" si="1"/>
        <v>888.32</v>
      </c>
      <c r="F42" s="51"/>
      <c r="G42" s="51"/>
      <c r="H42" s="49">
        <f t="shared" si="2"/>
        <v>137.69999999999999</v>
      </c>
      <c r="I42" s="49">
        <f t="shared" si="3"/>
        <v>750.62000000000012</v>
      </c>
      <c r="J42" s="48">
        <f t="shared" si="4"/>
        <v>35969.772500000006</v>
      </c>
    </row>
    <row r="43" spans="1:27" ht="18" customHeight="1" x14ac:dyDescent="0.2">
      <c r="A43" s="4"/>
      <c r="B43" s="53">
        <f t="shared" si="0"/>
        <v>5</v>
      </c>
      <c r="C43" s="54">
        <f t="shared" si="5"/>
        <v>43344</v>
      </c>
      <c r="D43" s="48">
        <f t="shared" si="6"/>
        <v>35969.772500000006</v>
      </c>
      <c r="E43" s="49">
        <f t="shared" si="1"/>
        <v>888.32</v>
      </c>
      <c r="F43" s="51"/>
      <c r="G43" s="51"/>
      <c r="H43" s="49">
        <f t="shared" si="2"/>
        <v>134.88999999999999</v>
      </c>
      <c r="I43" s="49">
        <f t="shared" si="3"/>
        <v>753.43000000000006</v>
      </c>
      <c r="J43" s="48">
        <f t="shared" si="4"/>
        <v>35216.342500000006</v>
      </c>
    </row>
    <row r="44" spans="1:27" ht="18" customHeight="1" x14ac:dyDescent="0.2">
      <c r="A44" s="4"/>
      <c r="B44" s="53">
        <f t="shared" si="0"/>
        <v>6</v>
      </c>
      <c r="C44" s="54">
        <f t="shared" si="5"/>
        <v>43374</v>
      </c>
      <c r="D44" s="48">
        <f t="shared" si="6"/>
        <v>35216.342500000006</v>
      </c>
      <c r="E44" s="49">
        <f t="shared" si="1"/>
        <v>888.32</v>
      </c>
      <c r="F44" s="51"/>
      <c r="G44" s="51"/>
      <c r="H44" s="49">
        <f t="shared" si="2"/>
        <v>132.06</v>
      </c>
      <c r="I44" s="49">
        <f t="shared" si="3"/>
        <v>756.26</v>
      </c>
      <c r="J44" s="48">
        <f t="shared" si="4"/>
        <v>34460.082500000004</v>
      </c>
    </row>
    <row r="45" spans="1:27" ht="18" customHeight="1" x14ac:dyDescent="0.2">
      <c r="A45" s="4"/>
      <c r="B45" s="53">
        <f t="shared" si="0"/>
        <v>7</v>
      </c>
      <c r="C45" s="54">
        <f t="shared" si="5"/>
        <v>43405</v>
      </c>
      <c r="D45" s="48">
        <f t="shared" si="6"/>
        <v>34460.082500000004</v>
      </c>
      <c r="E45" s="49">
        <f t="shared" si="1"/>
        <v>888.32</v>
      </c>
      <c r="F45" s="51"/>
      <c r="G45" s="51"/>
      <c r="H45" s="49">
        <f t="shared" si="2"/>
        <v>129.22999999999999</v>
      </c>
      <c r="I45" s="49">
        <f t="shared" si="3"/>
        <v>759.09</v>
      </c>
      <c r="J45" s="48">
        <f t="shared" si="4"/>
        <v>33700.992500000008</v>
      </c>
    </row>
    <row r="46" spans="1:27" ht="18" customHeight="1" x14ac:dyDescent="0.2">
      <c r="A46" s="4"/>
      <c r="B46" s="53">
        <f t="shared" si="0"/>
        <v>8</v>
      </c>
      <c r="C46" s="54">
        <f t="shared" si="5"/>
        <v>43435</v>
      </c>
      <c r="D46" s="48">
        <f t="shared" si="6"/>
        <v>33700.992500000008</v>
      </c>
      <c r="E46" s="49">
        <f t="shared" si="1"/>
        <v>888.32</v>
      </c>
      <c r="F46" s="51"/>
      <c r="G46" s="51"/>
      <c r="H46" s="49">
        <f t="shared" si="2"/>
        <v>126.38</v>
      </c>
      <c r="I46" s="49">
        <f t="shared" si="3"/>
        <v>761.94</v>
      </c>
      <c r="J46" s="48">
        <f t="shared" si="4"/>
        <v>32939.052500000005</v>
      </c>
    </row>
    <row r="47" spans="1:27" ht="18" customHeight="1" x14ac:dyDescent="0.2">
      <c r="A47" s="4"/>
      <c r="B47" s="53">
        <f t="shared" si="0"/>
        <v>9</v>
      </c>
      <c r="C47" s="54">
        <f t="shared" si="5"/>
        <v>43466</v>
      </c>
      <c r="D47" s="48">
        <f t="shared" si="6"/>
        <v>32939.052500000005</v>
      </c>
      <c r="E47" s="49">
        <f t="shared" si="1"/>
        <v>888.32</v>
      </c>
      <c r="F47" s="51"/>
      <c r="G47" s="51"/>
      <c r="H47" s="49">
        <f t="shared" si="2"/>
        <v>123.52</v>
      </c>
      <c r="I47" s="49">
        <f t="shared" si="3"/>
        <v>764.80000000000007</v>
      </c>
      <c r="J47" s="48">
        <f t="shared" si="4"/>
        <v>32174.252500000006</v>
      </c>
    </row>
    <row r="48" spans="1:27" ht="18" customHeight="1" x14ac:dyDescent="0.2">
      <c r="A48" s="4"/>
      <c r="B48" s="53">
        <f t="shared" si="0"/>
        <v>10</v>
      </c>
      <c r="C48" s="54">
        <f t="shared" si="5"/>
        <v>43497</v>
      </c>
      <c r="D48" s="48">
        <f t="shared" si="6"/>
        <v>32174.252500000006</v>
      </c>
      <c r="E48" s="49">
        <f t="shared" si="1"/>
        <v>888.32</v>
      </c>
      <c r="F48" s="51"/>
      <c r="G48" s="51"/>
      <c r="H48" s="49">
        <f t="shared" si="2"/>
        <v>120.65</v>
      </c>
      <c r="I48" s="49">
        <f t="shared" si="3"/>
        <v>767.67000000000007</v>
      </c>
      <c r="J48" s="48">
        <f t="shared" si="4"/>
        <v>31406.582500000004</v>
      </c>
    </row>
    <row r="49" spans="1:10" ht="18" customHeight="1" x14ac:dyDescent="0.2">
      <c r="A49" s="4"/>
      <c r="B49" s="53">
        <f t="shared" si="0"/>
        <v>11</v>
      </c>
      <c r="C49" s="54">
        <f t="shared" si="5"/>
        <v>43525</v>
      </c>
      <c r="D49" s="48">
        <f t="shared" si="6"/>
        <v>31406.582500000004</v>
      </c>
      <c r="E49" s="49">
        <f t="shared" si="1"/>
        <v>888.32</v>
      </c>
      <c r="F49" s="51"/>
      <c r="G49" s="51"/>
      <c r="H49" s="49">
        <f t="shared" si="2"/>
        <v>117.77</v>
      </c>
      <c r="I49" s="49">
        <f t="shared" si="3"/>
        <v>770.55000000000007</v>
      </c>
      <c r="J49" s="48">
        <f t="shared" si="4"/>
        <v>30636.032500000005</v>
      </c>
    </row>
    <row r="50" spans="1:10" ht="18" customHeight="1" x14ac:dyDescent="0.2">
      <c r="A50" s="4"/>
      <c r="B50" s="53">
        <f t="shared" si="0"/>
        <v>12</v>
      </c>
      <c r="C50" s="54">
        <f t="shared" si="5"/>
        <v>43556</v>
      </c>
      <c r="D50" s="48">
        <f t="shared" si="6"/>
        <v>30636.032500000005</v>
      </c>
      <c r="E50" s="49">
        <f t="shared" si="1"/>
        <v>888.32</v>
      </c>
      <c r="F50" s="51"/>
      <c r="G50" s="51"/>
      <c r="H50" s="49">
        <f t="shared" si="2"/>
        <v>114.89</v>
      </c>
      <c r="I50" s="49">
        <f t="shared" si="3"/>
        <v>773.43000000000006</v>
      </c>
      <c r="J50" s="48">
        <f t="shared" si="4"/>
        <v>29862.602500000005</v>
      </c>
    </row>
    <row r="51" spans="1:10" ht="18" customHeight="1" x14ac:dyDescent="0.2">
      <c r="A51" s="4"/>
      <c r="B51" s="53">
        <f t="shared" si="0"/>
        <v>13</v>
      </c>
      <c r="C51" s="54">
        <f t="shared" si="5"/>
        <v>43586</v>
      </c>
      <c r="D51" s="48">
        <f t="shared" si="6"/>
        <v>29862.602500000005</v>
      </c>
      <c r="E51" s="49">
        <f t="shared" si="1"/>
        <v>888.32</v>
      </c>
      <c r="F51" s="52"/>
      <c r="G51" s="52"/>
      <c r="H51" s="49">
        <f t="shared" si="2"/>
        <v>111.98</v>
      </c>
      <c r="I51" s="49">
        <f t="shared" si="3"/>
        <v>776.34</v>
      </c>
      <c r="J51" s="48">
        <f t="shared" si="4"/>
        <v>29086.262500000004</v>
      </c>
    </row>
    <row r="52" spans="1:10" ht="18" customHeight="1" x14ac:dyDescent="0.2">
      <c r="A52" s="4"/>
      <c r="B52" s="53">
        <f t="shared" si="0"/>
        <v>14</v>
      </c>
      <c r="C52" s="54">
        <f t="shared" si="5"/>
        <v>43617</v>
      </c>
      <c r="D52" s="48">
        <f t="shared" si="6"/>
        <v>29086.262500000004</v>
      </c>
      <c r="E52" s="49">
        <f t="shared" si="1"/>
        <v>888.32</v>
      </c>
      <c r="F52" s="52"/>
      <c r="G52" s="52"/>
      <c r="H52" s="49">
        <f t="shared" si="2"/>
        <v>109.07</v>
      </c>
      <c r="I52" s="49">
        <f t="shared" si="3"/>
        <v>779.25</v>
      </c>
      <c r="J52" s="48">
        <f t="shared" si="4"/>
        <v>28307.012500000004</v>
      </c>
    </row>
    <row r="53" spans="1:10" ht="18" customHeight="1" x14ac:dyDescent="0.2">
      <c r="A53" s="4"/>
      <c r="B53" s="53">
        <f t="shared" si="0"/>
        <v>15</v>
      </c>
      <c r="C53" s="54">
        <f t="shared" si="5"/>
        <v>43647</v>
      </c>
      <c r="D53" s="48">
        <f t="shared" si="6"/>
        <v>28307.012500000004</v>
      </c>
      <c r="E53" s="49">
        <f t="shared" si="1"/>
        <v>888.32</v>
      </c>
      <c r="F53" s="52"/>
      <c r="G53" s="52"/>
      <c r="H53" s="49">
        <f t="shared" si="2"/>
        <v>106.15</v>
      </c>
      <c r="I53" s="49">
        <f t="shared" si="3"/>
        <v>782.17000000000007</v>
      </c>
      <c r="J53" s="48">
        <f t="shared" si="4"/>
        <v>27524.842500000006</v>
      </c>
    </row>
    <row r="54" spans="1:10" ht="18" customHeight="1" x14ac:dyDescent="0.2">
      <c r="A54" s="4"/>
      <c r="B54" s="53">
        <f t="shared" si="0"/>
        <v>16</v>
      </c>
      <c r="C54" s="54">
        <f t="shared" si="5"/>
        <v>43678</v>
      </c>
      <c r="D54" s="48">
        <f t="shared" si="6"/>
        <v>27524.842500000006</v>
      </c>
      <c r="E54" s="49">
        <f t="shared" si="1"/>
        <v>888.32</v>
      </c>
      <c r="F54" s="52"/>
      <c r="G54" s="52"/>
      <c r="H54" s="49">
        <f t="shared" si="2"/>
        <v>103.22</v>
      </c>
      <c r="I54" s="49">
        <f t="shared" si="3"/>
        <v>785.1</v>
      </c>
      <c r="J54" s="48">
        <f t="shared" si="4"/>
        <v>26739.742500000008</v>
      </c>
    </row>
    <row r="55" spans="1:10" ht="18" customHeight="1" x14ac:dyDescent="0.2">
      <c r="A55" s="4"/>
      <c r="B55" s="53">
        <f t="shared" si="0"/>
        <v>17</v>
      </c>
      <c r="C55" s="54">
        <f t="shared" si="5"/>
        <v>43709</v>
      </c>
      <c r="D55" s="48">
        <f t="shared" si="6"/>
        <v>26739.742500000008</v>
      </c>
      <c r="E55" s="49">
        <f t="shared" si="1"/>
        <v>888.32</v>
      </c>
      <c r="F55" s="52"/>
      <c r="G55" s="52"/>
      <c r="H55" s="49">
        <f t="shared" si="2"/>
        <v>100.27</v>
      </c>
      <c r="I55" s="49">
        <f t="shared" si="3"/>
        <v>788.05000000000007</v>
      </c>
      <c r="J55" s="48">
        <f t="shared" si="4"/>
        <v>25951.692500000008</v>
      </c>
    </row>
    <row r="56" spans="1:10" ht="18" customHeight="1" x14ac:dyDescent="0.2">
      <c r="A56" s="4"/>
      <c r="B56" s="53">
        <f t="shared" si="0"/>
        <v>18</v>
      </c>
      <c r="C56" s="54">
        <f t="shared" si="5"/>
        <v>43739</v>
      </c>
      <c r="D56" s="48">
        <f t="shared" si="6"/>
        <v>25951.692500000008</v>
      </c>
      <c r="E56" s="49">
        <f t="shared" si="1"/>
        <v>888.32</v>
      </c>
      <c r="F56" s="52"/>
      <c r="G56" s="52"/>
      <c r="H56" s="49">
        <f t="shared" si="2"/>
        <v>97.32</v>
      </c>
      <c r="I56" s="49">
        <f t="shared" si="3"/>
        <v>791</v>
      </c>
      <c r="J56" s="48">
        <f t="shared" si="4"/>
        <v>25160.692500000008</v>
      </c>
    </row>
    <row r="57" spans="1:10" ht="18" customHeight="1" x14ac:dyDescent="0.2">
      <c r="A57" s="4"/>
      <c r="B57" s="53">
        <f t="shared" si="0"/>
        <v>19</v>
      </c>
      <c r="C57" s="54">
        <f t="shared" si="5"/>
        <v>43770</v>
      </c>
      <c r="D57" s="48">
        <f t="shared" si="6"/>
        <v>25160.692500000008</v>
      </c>
      <c r="E57" s="49">
        <f t="shared" si="1"/>
        <v>888.32</v>
      </c>
      <c r="F57" s="52"/>
      <c r="G57" s="52"/>
      <c r="H57" s="49">
        <f t="shared" si="2"/>
        <v>94.35</v>
      </c>
      <c r="I57" s="49">
        <f t="shared" si="3"/>
        <v>793.97</v>
      </c>
      <c r="J57" s="48">
        <f t="shared" si="4"/>
        <v>24366.722500000007</v>
      </c>
    </row>
    <row r="58" spans="1:10" ht="18" customHeight="1" x14ac:dyDescent="0.2">
      <c r="A58" s="4"/>
      <c r="B58" s="53">
        <f t="shared" si="0"/>
        <v>20</v>
      </c>
      <c r="C58" s="54">
        <f t="shared" si="5"/>
        <v>43800</v>
      </c>
      <c r="D58" s="48">
        <f t="shared" si="6"/>
        <v>24366.722500000007</v>
      </c>
      <c r="E58" s="49">
        <f t="shared" si="1"/>
        <v>888.32</v>
      </c>
      <c r="F58" s="52"/>
      <c r="G58" s="52"/>
      <c r="H58" s="49">
        <f t="shared" si="2"/>
        <v>91.38</v>
      </c>
      <c r="I58" s="49">
        <f t="shared" si="3"/>
        <v>796.94</v>
      </c>
      <c r="J58" s="48">
        <f t="shared" si="4"/>
        <v>23569.782500000008</v>
      </c>
    </row>
    <row r="59" spans="1:10" ht="18" customHeight="1" x14ac:dyDescent="0.2">
      <c r="A59" s="4"/>
      <c r="B59" s="53">
        <f t="shared" si="0"/>
        <v>21</v>
      </c>
      <c r="C59" s="54">
        <f t="shared" si="5"/>
        <v>43831</v>
      </c>
      <c r="D59" s="48">
        <f t="shared" si="6"/>
        <v>23569.782500000008</v>
      </c>
      <c r="E59" s="49">
        <f t="shared" si="1"/>
        <v>888.32</v>
      </c>
      <c r="F59" s="52"/>
      <c r="G59" s="52"/>
      <c r="H59" s="49">
        <f t="shared" si="2"/>
        <v>88.39</v>
      </c>
      <c r="I59" s="49">
        <f t="shared" si="3"/>
        <v>799.93000000000006</v>
      </c>
      <c r="J59" s="48">
        <f t="shared" si="4"/>
        <v>22769.852500000008</v>
      </c>
    </row>
    <row r="60" spans="1:10" ht="18" customHeight="1" x14ac:dyDescent="0.2">
      <c r="A60" s="4"/>
      <c r="B60" s="53">
        <f t="shared" si="0"/>
        <v>22</v>
      </c>
      <c r="C60" s="54">
        <f t="shared" si="5"/>
        <v>43862</v>
      </c>
      <c r="D60" s="48">
        <f t="shared" si="6"/>
        <v>22769.852500000008</v>
      </c>
      <c r="E60" s="49">
        <f t="shared" si="1"/>
        <v>888.32</v>
      </c>
      <c r="F60" s="52"/>
      <c r="G60" s="52"/>
      <c r="H60" s="49">
        <f t="shared" si="2"/>
        <v>85.39</v>
      </c>
      <c r="I60" s="49">
        <f t="shared" si="3"/>
        <v>802.93000000000006</v>
      </c>
      <c r="J60" s="48">
        <f t="shared" si="4"/>
        <v>21966.922500000008</v>
      </c>
    </row>
    <row r="61" spans="1:10" ht="18" customHeight="1" x14ac:dyDescent="0.2">
      <c r="A61" s="4"/>
      <c r="B61" s="53">
        <f t="shared" si="0"/>
        <v>23</v>
      </c>
      <c r="C61" s="54">
        <f t="shared" si="5"/>
        <v>43891</v>
      </c>
      <c r="D61" s="48">
        <f t="shared" si="6"/>
        <v>21966.922500000008</v>
      </c>
      <c r="E61" s="49">
        <f t="shared" si="1"/>
        <v>888.32</v>
      </c>
      <c r="F61" s="52"/>
      <c r="G61" s="52"/>
      <c r="H61" s="49">
        <f t="shared" si="2"/>
        <v>82.38</v>
      </c>
      <c r="I61" s="49">
        <f t="shared" si="3"/>
        <v>805.94</v>
      </c>
      <c r="J61" s="48">
        <f t="shared" si="4"/>
        <v>21160.982500000009</v>
      </c>
    </row>
    <row r="62" spans="1:10" ht="18" customHeight="1" x14ac:dyDescent="0.2">
      <c r="A62" s="4"/>
      <c r="B62" s="53">
        <f t="shared" si="0"/>
        <v>24</v>
      </c>
      <c r="C62" s="54">
        <f t="shared" si="5"/>
        <v>43922</v>
      </c>
      <c r="D62" s="48">
        <f t="shared" si="6"/>
        <v>21160.982500000009</v>
      </c>
      <c r="E62" s="49">
        <f t="shared" si="1"/>
        <v>888.32</v>
      </c>
      <c r="F62" s="52"/>
      <c r="G62" s="52"/>
      <c r="H62" s="49">
        <f t="shared" si="2"/>
        <v>79.349999999999994</v>
      </c>
      <c r="I62" s="49">
        <f t="shared" si="3"/>
        <v>808.97</v>
      </c>
      <c r="J62" s="48">
        <f t="shared" si="4"/>
        <v>20352.012500000008</v>
      </c>
    </row>
    <row r="63" spans="1:10" ht="18" customHeight="1" x14ac:dyDescent="0.2">
      <c r="A63" s="4"/>
      <c r="B63" s="53">
        <f t="shared" si="0"/>
        <v>25</v>
      </c>
      <c r="C63" s="54">
        <f t="shared" si="5"/>
        <v>43952</v>
      </c>
      <c r="D63" s="48">
        <f t="shared" si="6"/>
        <v>20352.012500000008</v>
      </c>
      <c r="E63" s="49">
        <f t="shared" si="1"/>
        <v>888.32</v>
      </c>
      <c r="F63" s="52"/>
      <c r="G63" s="52"/>
      <c r="H63" s="49">
        <f t="shared" si="2"/>
        <v>76.319999999999993</v>
      </c>
      <c r="I63" s="49">
        <f t="shared" si="3"/>
        <v>812</v>
      </c>
      <c r="J63" s="48">
        <f t="shared" si="4"/>
        <v>19540.012500000008</v>
      </c>
    </row>
    <row r="64" spans="1:10" ht="18" customHeight="1" x14ac:dyDescent="0.2">
      <c r="A64" s="4"/>
      <c r="B64" s="53">
        <f t="shared" si="0"/>
        <v>26</v>
      </c>
      <c r="C64" s="54">
        <f t="shared" si="5"/>
        <v>43983</v>
      </c>
      <c r="D64" s="48">
        <f t="shared" si="6"/>
        <v>19540.012500000008</v>
      </c>
      <c r="E64" s="49">
        <f t="shared" si="1"/>
        <v>888.32</v>
      </c>
      <c r="F64" s="52"/>
      <c r="G64" s="52"/>
      <c r="H64" s="49">
        <f t="shared" si="2"/>
        <v>73.28</v>
      </c>
      <c r="I64" s="49">
        <f t="shared" si="3"/>
        <v>815.04000000000008</v>
      </c>
      <c r="J64" s="48">
        <f t="shared" si="4"/>
        <v>18724.972500000007</v>
      </c>
    </row>
    <row r="65" spans="1:10" ht="18" customHeight="1" x14ac:dyDescent="0.2">
      <c r="A65" s="4"/>
      <c r="B65" s="53">
        <f t="shared" si="0"/>
        <v>27</v>
      </c>
      <c r="C65" s="54">
        <f t="shared" si="5"/>
        <v>44013</v>
      </c>
      <c r="D65" s="48">
        <f t="shared" si="6"/>
        <v>18724.972500000007</v>
      </c>
      <c r="E65" s="49">
        <f t="shared" si="1"/>
        <v>888.32</v>
      </c>
      <c r="F65" s="52"/>
      <c r="G65" s="52"/>
      <c r="H65" s="49">
        <f t="shared" si="2"/>
        <v>70.22</v>
      </c>
      <c r="I65" s="49">
        <f t="shared" si="3"/>
        <v>818.1</v>
      </c>
      <c r="J65" s="48">
        <f t="shared" si="4"/>
        <v>17906.872500000009</v>
      </c>
    </row>
    <row r="66" spans="1:10" ht="18" customHeight="1" x14ac:dyDescent="0.2">
      <c r="A66" s="4"/>
      <c r="B66" s="53">
        <f t="shared" si="0"/>
        <v>28</v>
      </c>
      <c r="C66" s="54">
        <f t="shared" si="5"/>
        <v>44044</v>
      </c>
      <c r="D66" s="48">
        <f t="shared" si="6"/>
        <v>17906.872500000009</v>
      </c>
      <c r="E66" s="49">
        <f t="shared" si="1"/>
        <v>888.32</v>
      </c>
      <c r="F66" s="52"/>
      <c r="G66" s="52"/>
      <c r="H66" s="49">
        <f t="shared" si="2"/>
        <v>67.150000000000006</v>
      </c>
      <c r="I66" s="49">
        <f t="shared" si="3"/>
        <v>821.17000000000007</v>
      </c>
      <c r="J66" s="48">
        <f t="shared" si="4"/>
        <v>17085.702500000007</v>
      </c>
    </row>
    <row r="67" spans="1:10" ht="18" customHeight="1" x14ac:dyDescent="0.2">
      <c r="A67" s="4"/>
      <c r="B67" s="53">
        <f t="shared" si="0"/>
        <v>29</v>
      </c>
      <c r="C67" s="54">
        <f t="shared" si="5"/>
        <v>44075</v>
      </c>
      <c r="D67" s="48">
        <f t="shared" si="6"/>
        <v>17085.702500000007</v>
      </c>
      <c r="E67" s="49">
        <f t="shared" si="1"/>
        <v>888.32</v>
      </c>
      <c r="F67" s="52"/>
      <c r="G67" s="52"/>
      <c r="H67" s="49">
        <f t="shared" si="2"/>
        <v>64.069999999999993</v>
      </c>
      <c r="I67" s="49">
        <f t="shared" si="3"/>
        <v>824.25</v>
      </c>
      <c r="J67" s="48">
        <f t="shared" si="4"/>
        <v>16261.452500000007</v>
      </c>
    </row>
    <row r="68" spans="1:10" ht="18" customHeight="1" x14ac:dyDescent="0.2">
      <c r="A68" s="4"/>
      <c r="B68" s="53">
        <f t="shared" si="0"/>
        <v>30</v>
      </c>
      <c r="C68" s="54">
        <f t="shared" si="5"/>
        <v>44105</v>
      </c>
      <c r="D68" s="48">
        <f t="shared" si="6"/>
        <v>16261.452500000007</v>
      </c>
      <c r="E68" s="49">
        <f t="shared" si="1"/>
        <v>888.32</v>
      </c>
      <c r="F68" s="52"/>
      <c r="G68" s="52"/>
      <c r="H68" s="49">
        <f t="shared" si="2"/>
        <v>60.98</v>
      </c>
      <c r="I68" s="49">
        <f t="shared" si="3"/>
        <v>827.34</v>
      </c>
      <c r="J68" s="48">
        <f t="shared" si="4"/>
        <v>15434.112500000007</v>
      </c>
    </row>
    <row r="69" spans="1:10" ht="18" customHeight="1" x14ac:dyDescent="0.2">
      <c r="A69" s="4"/>
      <c r="B69" s="53">
        <f t="shared" si="0"/>
        <v>31</v>
      </c>
      <c r="C69" s="54">
        <f t="shared" si="5"/>
        <v>44136</v>
      </c>
      <c r="D69" s="48">
        <f t="shared" si="6"/>
        <v>15434.112500000007</v>
      </c>
      <c r="E69" s="49">
        <f t="shared" si="1"/>
        <v>888.32</v>
      </c>
      <c r="F69" s="52"/>
      <c r="G69" s="52"/>
      <c r="H69" s="49">
        <f t="shared" si="2"/>
        <v>57.88</v>
      </c>
      <c r="I69" s="49">
        <f t="shared" si="3"/>
        <v>830.44</v>
      </c>
      <c r="J69" s="48">
        <f t="shared" si="4"/>
        <v>14603.672500000006</v>
      </c>
    </row>
    <row r="70" spans="1:10" ht="18" customHeight="1" x14ac:dyDescent="0.2">
      <c r="A70" s="4"/>
      <c r="B70" s="53">
        <f t="shared" si="0"/>
        <v>32</v>
      </c>
      <c r="C70" s="54">
        <f t="shared" si="5"/>
        <v>44166</v>
      </c>
      <c r="D70" s="48">
        <f t="shared" si="6"/>
        <v>14603.672500000006</v>
      </c>
      <c r="E70" s="49">
        <f t="shared" si="1"/>
        <v>888.32</v>
      </c>
      <c r="F70" s="52"/>
      <c r="G70" s="52"/>
      <c r="H70" s="49">
        <f t="shared" si="2"/>
        <v>54.76</v>
      </c>
      <c r="I70" s="49">
        <f t="shared" si="3"/>
        <v>833.56000000000006</v>
      </c>
      <c r="J70" s="48">
        <f t="shared" si="4"/>
        <v>13770.112500000007</v>
      </c>
    </row>
    <row r="71" spans="1:10" ht="18" customHeight="1" x14ac:dyDescent="0.2">
      <c r="A71" s="4"/>
      <c r="B71" s="53">
        <f t="shared" si="0"/>
        <v>33</v>
      </c>
      <c r="C71" s="54">
        <f t="shared" si="5"/>
        <v>44197</v>
      </c>
      <c r="D71" s="48">
        <f t="shared" si="6"/>
        <v>13770.112500000007</v>
      </c>
      <c r="E71" s="49">
        <f t="shared" si="1"/>
        <v>888.32</v>
      </c>
      <c r="F71" s="52"/>
      <c r="G71" s="52"/>
      <c r="H71" s="49">
        <f t="shared" si="2"/>
        <v>51.64</v>
      </c>
      <c r="I71" s="49">
        <f t="shared" si="3"/>
        <v>836.68000000000006</v>
      </c>
      <c r="J71" s="48">
        <f t="shared" si="4"/>
        <v>12933.432500000006</v>
      </c>
    </row>
    <row r="72" spans="1:10" ht="18" customHeight="1" x14ac:dyDescent="0.2">
      <c r="A72" s="4"/>
      <c r="B72" s="53">
        <f t="shared" si="0"/>
        <v>34</v>
      </c>
      <c r="C72" s="54">
        <f t="shared" si="5"/>
        <v>44228</v>
      </c>
      <c r="D72" s="48">
        <f t="shared" si="6"/>
        <v>12933.432500000006</v>
      </c>
      <c r="E72" s="49">
        <f t="shared" si="1"/>
        <v>888.32</v>
      </c>
      <c r="F72" s="52"/>
      <c r="G72" s="52"/>
      <c r="H72" s="49">
        <f t="shared" si="2"/>
        <v>48.5</v>
      </c>
      <c r="I72" s="49">
        <f t="shared" si="3"/>
        <v>839.82</v>
      </c>
      <c r="J72" s="48">
        <f t="shared" si="4"/>
        <v>12093.612500000007</v>
      </c>
    </row>
    <row r="73" spans="1:10" ht="18" customHeight="1" x14ac:dyDescent="0.2">
      <c r="A73" s="4"/>
      <c r="B73" s="53">
        <f t="shared" si="0"/>
        <v>35</v>
      </c>
      <c r="C73" s="54">
        <f t="shared" si="5"/>
        <v>44256</v>
      </c>
      <c r="D73" s="48">
        <f t="shared" si="6"/>
        <v>12093.612500000007</v>
      </c>
      <c r="E73" s="49">
        <f t="shared" si="1"/>
        <v>888.32</v>
      </c>
      <c r="F73" s="52"/>
      <c r="G73" s="52"/>
      <c r="H73" s="49">
        <f t="shared" si="2"/>
        <v>45.35</v>
      </c>
      <c r="I73" s="49">
        <f t="shared" si="3"/>
        <v>842.97</v>
      </c>
      <c r="J73" s="48">
        <f t="shared" si="4"/>
        <v>11250.642500000007</v>
      </c>
    </row>
    <row r="74" spans="1:10" ht="18" customHeight="1" x14ac:dyDescent="0.2">
      <c r="A74" s="4"/>
      <c r="B74" s="53">
        <f t="shared" si="0"/>
        <v>36</v>
      </c>
      <c r="C74" s="54">
        <f t="shared" si="5"/>
        <v>44287</v>
      </c>
      <c r="D74" s="48">
        <f t="shared" si="6"/>
        <v>11250.642500000007</v>
      </c>
      <c r="E74" s="49">
        <f t="shared" si="1"/>
        <v>888.32</v>
      </c>
      <c r="F74" s="52"/>
      <c r="G74" s="52"/>
      <c r="H74" s="49">
        <f t="shared" si="2"/>
        <v>42.19</v>
      </c>
      <c r="I74" s="49">
        <f t="shared" si="3"/>
        <v>846.13000000000011</v>
      </c>
      <c r="J74" s="48">
        <f t="shared" si="4"/>
        <v>10404.512500000008</v>
      </c>
    </row>
    <row r="75" spans="1:10" ht="18" customHeight="1" x14ac:dyDescent="0.2">
      <c r="A75" s="4"/>
      <c r="B75" s="53">
        <f t="shared" si="0"/>
        <v>37</v>
      </c>
      <c r="C75" s="54">
        <f t="shared" si="5"/>
        <v>44317</v>
      </c>
      <c r="D75" s="48">
        <f t="shared" si="6"/>
        <v>10404.512500000008</v>
      </c>
      <c r="E75" s="49">
        <f t="shared" si="1"/>
        <v>888.32</v>
      </c>
      <c r="F75" s="52"/>
      <c r="G75" s="52"/>
      <c r="H75" s="49">
        <f t="shared" si="2"/>
        <v>39.020000000000003</v>
      </c>
      <c r="I75" s="49">
        <f t="shared" si="3"/>
        <v>849.30000000000007</v>
      </c>
      <c r="J75" s="48">
        <f t="shared" si="4"/>
        <v>9555.2125000000087</v>
      </c>
    </row>
    <row r="76" spans="1:10" ht="18" customHeight="1" x14ac:dyDescent="0.2">
      <c r="A76" s="4"/>
      <c r="B76" s="53">
        <f t="shared" si="0"/>
        <v>38</v>
      </c>
      <c r="C76" s="54">
        <f t="shared" si="5"/>
        <v>44348</v>
      </c>
      <c r="D76" s="48">
        <f t="shared" si="6"/>
        <v>9555.2125000000087</v>
      </c>
      <c r="E76" s="49">
        <f t="shared" si="1"/>
        <v>888.32</v>
      </c>
      <c r="F76" s="52"/>
      <c r="G76" s="52"/>
      <c r="H76" s="49">
        <f t="shared" si="2"/>
        <v>35.83</v>
      </c>
      <c r="I76" s="49">
        <f t="shared" si="3"/>
        <v>852.49</v>
      </c>
      <c r="J76" s="48">
        <f t="shared" si="4"/>
        <v>8702.7225000000089</v>
      </c>
    </row>
    <row r="77" spans="1:10" ht="18" customHeight="1" x14ac:dyDescent="0.2">
      <c r="A77" s="4"/>
      <c r="B77" s="53">
        <f t="shared" si="0"/>
        <v>39</v>
      </c>
      <c r="C77" s="54">
        <f t="shared" si="5"/>
        <v>44378</v>
      </c>
      <c r="D77" s="48">
        <f t="shared" si="6"/>
        <v>8702.7225000000089</v>
      </c>
      <c r="E77" s="49">
        <f t="shared" si="1"/>
        <v>888.32</v>
      </c>
      <c r="F77" s="52"/>
      <c r="G77" s="52"/>
      <c r="H77" s="49">
        <f t="shared" si="2"/>
        <v>32.64</v>
      </c>
      <c r="I77" s="49">
        <f t="shared" si="3"/>
        <v>855.68000000000006</v>
      </c>
      <c r="J77" s="48">
        <f t="shared" si="4"/>
        <v>7847.0425000000087</v>
      </c>
    </row>
    <row r="78" spans="1:10" ht="18" customHeight="1" x14ac:dyDescent="0.2">
      <c r="A78" s="4"/>
      <c r="B78" s="53">
        <f t="shared" si="0"/>
        <v>40</v>
      </c>
      <c r="C78" s="54">
        <f t="shared" si="5"/>
        <v>44409</v>
      </c>
      <c r="D78" s="48">
        <f t="shared" si="6"/>
        <v>7847.0425000000087</v>
      </c>
      <c r="E78" s="49">
        <f t="shared" si="1"/>
        <v>888.32</v>
      </c>
      <c r="F78" s="52"/>
      <c r="G78" s="52"/>
      <c r="H78" s="49">
        <f t="shared" si="2"/>
        <v>29.43</v>
      </c>
      <c r="I78" s="49">
        <f t="shared" si="3"/>
        <v>858.8900000000001</v>
      </c>
      <c r="J78" s="48">
        <f t="shared" si="4"/>
        <v>6988.1525000000083</v>
      </c>
    </row>
    <row r="79" spans="1:10" ht="18" customHeight="1" x14ac:dyDescent="0.2">
      <c r="A79" s="4"/>
      <c r="B79" s="53">
        <f t="shared" si="0"/>
        <v>41</v>
      </c>
      <c r="C79" s="54">
        <f t="shared" si="5"/>
        <v>44440</v>
      </c>
      <c r="D79" s="48">
        <f t="shared" si="6"/>
        <v>6988.1525000000083</v>
      </c>
      <c r="E79" s="49">
        <f t="shared" si="1"/>
        <v>888.32</v>
      </c>
      <c r="F79" s="52"/>
      <c r="G79" s="52"/>
      <c r="H79" s="49">
        <f t="shared" si="2"/>
        <v>26.21</v>
      </c>
      <c r="I79" s="49">
        <f t="shared" si="3"/>
        <v>862.11</v>
      </c>
      <c r="J79" s="48">
        <f t="shared" si="4"/>
        <v>6126.0425000000087</v>
      </c>
    </row>
    <row r="80" spans="1:10" ht="18" customHeight="1" x14ac:dyDescent="0.2">
      <c r="A80" s="4"/>
      <c r="B80" s="53">
        <f t="shared" si="0"/>
        <v>42</v>
      </c>
      <c r="C80" s="54">
        <f t="shared" si="5"/>
        <v>44470</v>
      </c>
      <c r="D80" s="48">
        <f t="shared" si="6"/>
        <v>6126.0425000000087</v>
      </c>
      <c r="E80" s="49">
        <f t="shared" si="1"/>
        <v>888.32</v>
      </c>
      <c r="F80" s="52"/>
      <c r="G80" s="52"/>
      <c r="H80" s="49">
        <f t="shared" si="2"/>
        <v>22.97</v>
      </c>
      <c r="I80" s="49">
        <f t="shared" si="3"/>
        <v>865.35</v>
      </c>
      <c r="J80" s="48">
        <f t="shared" si="4"/>
        <v>5260.6925000000083</v>
      </c>
    </row>
    <row r="81" spans="1:11" ht="18" customHeight="1" x14ac:dyDescent="0.2">
      <c r="A81" s="4"/>
      <c r="B81" s="53">
        <f t="shared" si="0"/>
        <v>43</v>
      </c>
      <c r="C81" s="54">
        <f t="shared" si="5"/>
        <v>44501</v>
      </c>
      <c r="D81" s="48">
        <f t="shared" si="6"/>
        <v>5260.6925000000083</v>
      </c>
      <c r="E81" s="49">
        <f t="shared" si="1"/>
        <v>888.32</v>
      </c>
      <c r="F81" s="52"/>
      <c r="G81" s="52"/>
      <c r="H81" s="49">
        <f t="shared" si="2"/>
        <v>19.73</v>
      </c>
      <c r="I81" s="49">
        <f t="shared" si="3"/>
        <v>868.59</v>
      </c>
      <c r="J81" s="48">
        <f t="shared" si="4"/>
        <v>4392.1025000000081</v>
      </c>
    </row>
    <row r="82" spans="1:11" ht="18" customHeight="1" x14ac:dyDescent="0.2">
      <c r="A82" s="4"/>
      <c r="B82" s="53">
        <f t="shared" si="0"/>
        <v>44</v>
      </c>
      <c r="C82" s="54">
        <f t="shared" si="5"/>
        <v>44531</v>
      </c>
      <c r="D82" s="48">
        <f t="shared" si="6"/>
        <v>4392.1025000000081</v>
      </c>
      <c r="E82" s="49">
        <f t="shared" si="1"/>
        <v>888.32</v>
      </c>
      <c r="F82" s="52"/>
      <c r="G82" s="52"/>
      <c r="H82" s="49">
        <f t="shared" si="2"/>
        <v>16.47</v>
      </c>
      <c r="I82" s="49">
        <f t="shared" si="3"/>
        <v>871.85</v>
      </c>
      <c r="J82" s="48">
        <f t="shared" si="4"/>
        <v>3520.2525000000082</v>
      </c>
    </row>
    <row r="83" spans="1:11" ht="18" customHeight="1" x14ac:dyDescent="0.2">
      <c r="A83" s="4"/>
      <c r="B83" s="53">
        <f t="shared" si="0"/>
        <v>45</v>
      </c>
      <c r="C83" s="54">
        <f t="shared" si="5"/>
        <v>44562</v>
      </c>
      <c r="D83" s="48">
        <f t="shared" si="6"/>
        <v>3520.2525000000082</v>
      </c>
      <c r="E83" s="49">
        <f t="shared" si="1"/>
        <v>888.32</v>
      </c>
      <c r="F83" s="52"/>
      <c r="G83" s="52"/>
      <c r="H83" s="49">
        <f t="shared" si="2"/>
        <v>13.2</v>
      </c>
      <c r="I83" s="49">
        <f t="shared" si="3"/>
        <v>875.12</v>
      </c>
      <c r="J83" s="48">
        <f t="shared" si="4"/>
        <v>2645.1325000000083</v>
      </c>
    </row>
    <row r="84" spans="1:11" ht="18" customHeight="1" x14ac:dyDescent="0.2">
      <c r="A84" s="4"/>
      <c r="B84" s="53">
        <f t="shared" si="0"/>
        <v>46</v>
      </c>
      <c r="C84" s="54">
        <f t="shared" si="5"/>
        <v>44593</v>
      </c>
      <c r="D84" s="48">
        <f t="shared" si="6"/>
        <v>2645.1325000000083</v>
      </c>
      <c r="E84" s="49">
        <f t="shared" si="1"/>
        <v>888.32</v>
      </c>
      <c r="F84" s="52"/>
      <c r="G84" s="52"/>
      <c r="H84" s="49">
        <f t="shared" si="2"/>
        <v>9.92</v>
      </c>
      <c r="I84" s="49">
        <f t="shared" si="3"/>
        <v>878.40000000000009</v>
      </c>
      <c r="J84" s="48">
        <f t="shared" si="4"/>
        <v>1766.7325000000083</v>
      </c>
    </row>
    <row r="85" spans="1:11" ht="18" customHeight="1" x14ac:dyDescent="0.2">
      <c r="A85" s="4"/>
      <c r="B85" s="53">
        <f t="shared" si="0"/>
        <v>47</v>
      </c>
      <c r="C85" s="54">
        <f t="shared" si="5"/>
        <v>44621</v>
      </c>
      <c r="D85" s="48">
        <f t="shared" si="6"/>
        <v>1766.7325000000083</v>
      </c>
      <c r="E85" s="49">
        <f t="shared" si="1"/>
        <v>888.32</v>
      </c>
      <c r="F85" s="52"/>
      <c r="G85" s="52"/>
      <c r="H85" s="49">
        <f t="shared" si="2"/>
        <v>6.63</v>
      </c>
      <c r="I85" s="49">
        <f t="shared" si="3"/>
        <v>881.69</v>
      </c>
      <c r="J85" s="48">
        <f t="shared" si="4"/>
        <v>885.0425000000082</v>
      </c>
    </row>
    <row r="86" spans="1:11" ht="18" customHeight="1" x14ac:dyDescent="0.2">
      <c r="A86" s="4"/>
      <c r="B86" s="53">
        <f t="shared" si="0"/>
        <v>48</v>
      </c>
      <c r="C86" s="54">
        <f t="shared" si="5"/>
        <v>44652</v>
      </c>
      <c r="D86" s="48">
        <f t="shared" si="6"/>
        <v>885.0425000000082</v>
      </c>
      <c r="E86" s="49">
        <f t="shared" si="1"/>
        <v>888.36</v>
      </c>
      <c r="F86" s="52"/>
      <c r="G86" s="52"/>
      <c r="H86" s="49">
        <f t="shared" si="2"/>
        <v>3.32</v>
      </c>
      <c r="I86" s="49">
        <f t="shared" si="3"/>
        <v>885.04</v>
      </c>
      <c r="J86" s="48">
        <f t="shared" si="4"/>
        <v>2.500000008240022E-3</v>
      </c>
    </row>
    <row r="87" spans="1:11" ht="18" customHeight="1" x14ac:dyDescent="0.2">
      <c r="A87" s="4"/>
      <c r="B87" s="53" t="str">
        <f t="shared" si="0"/>
        <v/>
      </c>
      <c r="C87" s="54" t="str">
        <f t="shared" si="5"/>
        <v/>
      </c>
      <c r="D87" s="48" t="str">
        <f t="shared" si="6"/>
        <v/>
      </c>
      <c r="E87" s="49" t="str">
        <f t="shared" si="1"/>
        <v/>
      </c>
      <c r="F87" s="52"/>
      <c r="G87" s="52"/>
      <c r="H87" s="49" t="str">
        <f t="shared" si="2"/>
        <v/>
      </c>
      <c r="I87" s="49" t="str">
        <f t="shared" si="3"/>
        <v/>
      </c>
      <c r="J87" s="48" t="str">
        <f t="shared" si="4"/>
        <v/>
      </c>
    </row>
    <row r="88" spans="1:11" ht="18" customHeight="1" x14ac:dyDescent="0.2">
      <c r="A88" s="4"/>
      <c r="B88" s="53" t="str">
        <f t="shared" si="0"/>
        <v/>
      </c>
      <c r="C88" s="54" t="str">
        <f t="shared" si="5"/>
        <v/>
      </c>
      <c r="D88" s="48" t="str">
        <f t="shared" si="6"/>
        <v/>
      </c>
      <c r="E88" s="49" t="str">
        <f t="shared" si="1"/>
        <v/>
      </c>
      <c r="F88" s="52"/>
      <c r="G88" s="52"/>
      <c r="H88" s="49" t="str">
        <f t="shared" si="2"/>
        <v/>
      </c>
      <c r="I88" s="49" t="str">
        <f t="shared" si="3"/>
        <v/>
      </c>
      <c r="J88" s="48" t="str">
        <f t="shared" si="4"/>
        <v/>
      </c>
    </row>
    <row r="89" spans="1:11" ht="18" customHeight="1" x14ac:dyDescent="0.2">
      <c r="A89" s="4"/>
      <c r="B89" s="53" t="str">
        <f t="shared" si="0"/>
        <v/>
      </c>
      <c r="C89" s="54" t="str">
        <f t="shared" si="5"/>
        <v/>
      </c>
      <c r="D89" s="48" t="str">
        <f t="shared" si="6"/>
        <v/>
      </c>
      <c r="E89" s="49" t="str">
        <f t="shared" si="1"/>
        <v/>
      </c>
      <c r="F89" s="52"/>
      <c r="G89" s="52"/>
      <c r="H89" s="49" t="str">
        <f t="shared" si="2"/>
        <v/>
      </c>
      <c r="I89" s="49" t="str">
        <f t="shared" si="3"/>
        <v/>
      </c>
      <c r="J89" s="48" t="str">
        <f t="shared" si="4"/>
        <v/>
      </c>
    </row>
    <row r="90" spans="1:11" ht="18" customHeight="1" x14ac:dyDescent="0.2">
      <c r="A90" s="4"/>
      <c r="B90" s="53" t="str">
        <f t="shared" si="0"/>
        <v/>
      </c>
      <c r="C90" s="54" t="str">
        <f t="shared" si="5"/>
        <v/>
      </c>
      <c r="D90" s="48" t="str">
        <f t="shared" si="6"/>
        <v/>
      </c>
      <c r="E90" s="49" t="str">
        <f t="shared" si="1"/>
        <v/>
      </c>
      <c r="F90" s="52"/>
      <c r="G90" s="52"/>
      <c r="H90" s="49" t="str">
        <f t="shared" si="2"/>
        <v/>
      </c>
      <c r="I90" s="49" t="str">
        <f t="shared" si="3"/>
        <v/>
      </c>
      <c r="J90" s="48" t="str">
        <f t="shared" si="4"/>
        <v/>
      </c>
    </row>
    <row r="91" spans="1:11" ht="18" customHeight="1" x14ac:dyDescent="0.2">
      <c r="A91" s="4"/>
      <c r="B91" s="53" t="str">
        <f t="shared" si="0"/>
        <v/>
      </c>
      <c r="C91" s="54" t="str">
        <f t="shared" si="5"/>
        <v/>
      </c>
      <c r="D91" s="48" t="str">
        <f t="shared" si="6"/>
        <v/>
      </c>
      <c r="E91" s="49" t="str">
        <f t="shared" si="1"/>
        <v/>
      </c>
      <c r="F91" s="52"/>
      <c r="G91" s="52"/>
      <c r="H91" s="49" t="str">
        <f t="shared" si="2"/>
        <v/>
      </c>
      <c r="I91" s="49" t="str">
        <f t="shared" si="3"/>
        <v/>
      </c>
      <c r="J91" s="48" t="str">
        <f t="shared" si="4"/>
        <v/>
      </c>
      <c r="K91" s="10"/>
    </row>
    <row r="92" spans="1:11" x14ac:dyDescent="0.2">
      <c r="B92" s="53" t="str">
        <f t="shared" si="0"/>
        <v/>
      </c>
      <c r="C92" s="54" t="str">
        <f t="shared" si="5"/>
        <v/>
      </c>
      <c r="D92" s="48" t="str">
        <f t="shared" si="6"/>
        <v/>
      </c>
      <c r="E92" s="49" t="str">
        <f t="shared" si="1"/>
        <v/>
      </c>
      <c r="F92" s="52"/>
      <c r="G92" s="52"/>
      <c r="H92" s="49" t="str">
        <f t="shared" si="2"/>
        <v/>
      </c>
      <c r="I92" s="49" t="str">
        <f t="shared" si="3"/>
        <v/>
      </c>
      <c r="J92" s="48" t="str">
        <f t="shared" si="4"/>
        <v/>
      </c>
    </row>
    <row r="93" spans="1:11" ht="15.75" customHeight="1" x14ac:dyDescent="0.2">
      <c r="B93" s="53" t="str">
        <f t="shared" si="0"/>
        <v/>
      </c>
      <c r="C93" s="54" t="str">
        <f t="shared" si="5"/>
        <v/>
      </c>
      <c r="D93" s="48" t="str">
        <f t="shared" si="6"/>
        <v/>
      </c>
      <c r="E93" s="49" t="str">
        <f t="shared" si="1"/>
        <v/>
      </c>
      <c r="F93" s="52"/>
      <c r="G93" s="52"/>
      <c r="H93" s="49" t="str">
        <f t="shared" si="2"/>
        <v/>
      </c>
      <c r="I93" s="49" t="str">
        <f t="shared" si="3"/>
        <v/>
      </c>
      <c r="J93" s="48" t="str">
        <f t="shared" si="4"/>
        <v/>
      </c>
    </row>
    <row r="94" spans="1:11" ht="15.75" customHeight="1" x14ac:dyDescent="0.2">
      <c r="B94" s="53" t="str">
        <f t="shared" si="0"/>
        <v/>
      </c>
      <c r="C94" s="54" t="str">
        <f t="shared" si="5"/>
        <v/>
      </c>
      <c r="D94" s="48" t="str">
        <f t="shared" si="6"/>
        <v/>
      </c>
      <c r="E94" s="49" t="str">
        <f t="shared" si="1"/>
        <v/>
      </c>
      <c r="F94" s="52"/>
      <c r="G94" s="52"/>
      <c r="H94" s="49" t="str">
        <f t="shared" si="2"/>
        <v/>
      </c>
      <c r="I94" s="49" t="str">
        <f t="shared" si="3"/>
        <v/>
      </c>
      <c r="J94" s="48" t="str">
        <f t="shared" si="4"/>
        <v/>
      </c>
    </row>
    <row r="95" spans="1:11" ht="15.75" customHeight="1" x14ac:dyDescent="0.2">
      <c r="B95" s="53" t="str">
        <f>IF(J94="","",IF(OR(B94&gt;=$H$33,ROUND(J94,2)&lt;=0),"",B94+1))</f>
        <v/>
      </c>
      <c r="C95" s="54" t="str">
        <f>IF(B95="","",IF($H$32=26,IF(B95=1,$E$24,C94+14),IF($H$32=52,IF(B95=1,$E$24,C94+7),DATE(YEAR($E$24),MONTH($E$24)+(B95-1)*$H$34,IF($H$32=24,IF((1-MOD(B95,2))=1,DAY($E$24)+14,DAY($E$24)),DAY($E$24))))))</f>
        <v/>
      </c>
      <c r="D95" s="48" t="str">
        <f>IF(ISERROR(IF((ROUND(J94,1)&gt;0),J94,"")),"",(IF((ROUND(J94,1)&gt;0),J94,"")))</f>
        <v/>
      </c>
      <c r="E95" s="49" t="str">
        <f>IF(B95="","",IF(OR(B95=$H$33,$E$29&gt;ROUND((1+$E$28)*J94,2)),ROUND((1+$E$28)*J94,2),$E$29))</f>
        <v/>
      </c>
      <c r="F95" s="52"/>
      <c r="G95" s="52"/>
      <c r="H95" s="49" t="str">
        <f>IF(B95="","",ROUND($E$28*J94,2))</f>
        <v/>
      </c>
      <c r="I95" s="49" t="str">
        <f t="shared" si="3"/>
        <v/>
      </c>
      <c r="J95" s="48" t="str">
        <f>IF(B95="","",J94-I95)</f>
        <v/>
      </c>
    </row>
    <row r="96" spans="1:11" ht="15.75" customHeight="1" x14ac:dyDescent="0.2">
      <c r="B96" s="53" t="str">
        <f t="shared" si="0"/>
        <v/>
      </c>
      <c r="C96" s="54" t="str">
        <f t="shared" si="5"/>
        <v/>
      </c>
      <c r="D96" s="48" t="str">
        <f t="shared" si="6"/>
        <v/>
      </c>
      <c r="E96" s="49" t="str">
        <f t="shared" si="1"/>
        <v/>
      </c>
      <c r="F96" s="52"/>
      <c r="G96" s="52"/>
      <c r="H96" s="49" t="str">
        <f t="shared" si="2"/>
        <v/>
      </c>
      <c r="I96" s="49" t="str">
        <f t="shared" si="3"/>
        <v/>
      </c>
      <c r="J96" s="48" t="str">
        <f t="shared" si="4"/>
        <v/>
      </c>
    </row>
    <row r="97" spans="2:10" ht="15.75" customHeight="1" x14ac:dyDescent="0.2">
      <c r="B97" s="53" t="str">
        <f t="shared" si="0"/>
        <v/>
      </c>
      <c r="C97" s="54" t="str">
        <f t="shared" si="5"/>
        <v/>
      </c>
      <c r="D97" s="48" t="str">
        <f t="shared" si="6"/>
        <v/>
      </c>
      <c r="E97" s="49" t="str">
        <f t="shared" si="1"/>
        <v/>
      </c>
      <c r="F97" s="52"/>
      <c r="G97" s="52"/>
      <c r="H97" s="49" t="str">
        <f t="shared" si="2"/>
        <v/>
      </c>
      <c r="I97" s="49" t="str">
        <f t="shared" si="3"/>
        <v/>
      </c>
      <c r="J97" s="48" t="str">
        <f t="shared" si="4"/>
        <v/>
      </c>
    </row>
    <row r="98" spans="2:10" ht="15.75" customHeight="1" x14ac:dyDescent="0.2">
      <c r="B98" s="53" t="str">
        <f t="shared" si="0"/>
        <v/>
      </c>
      <c r="C98" s="54" t="str">
        <f t="shared" si="5"/>
        <v/>
      </c>
      <c r="D98" s="48" t="str">
        <f t="shared" si="6"/>
        <v/>
      </c>
      <c r="E98" s="49" t="str">
        <f t="shared" si="1"/>
        <v/>
      </c>
      <c r="F98" s="52"/>
      <c r="G98" s="52"/>
      <c r="H98" s="49" t="str">
        <f t="shared" si="2"/>
        <v/>
      </c>
      <c r="I98" s="49" t="str">
        <f t="shared" si="3"/>
        <v/>
      </c>
      <c r="J98" s="48" t="str">
        <f t="shared" si="4"/>
        <v/>
      </c>
    </row>
    <row r="99" spans="2:10" ht="15.75" customHeight="1" x14ac:dyDescent="0.2">
      <c r="B99" s="53" t="str">
        <f t="shared" si="0"/>
        <v/>
      </c>
      <c r="C99" s="54" t="str">
        <f t="shared" si="5"/>
        <v/>
      </c>
      <c r="D99" s="48" t="str">
        <f t="shared" si="6"/>
        <v/>
      </c>
      <c r="E99" s="49" t="str">
        <f t="shared" si="1"/>
        <v/>
      </c>
      <c r="F99" s="52"/>
      <c r="G99" s="52"/>
      <c r="H99" s="49" t="str">
        <f t="shared" si="2"/>
        <v/>
      </c>
      <c r="I99" s="49" t="str">
        <f t="shared" si="3"/>
        <v/>
      </c>
      <c r="J99" s="48" t="str">
        <f t="shared" si="4"/>
        <v/>
      </c>
    </row>
    <row r="100" spans="2:10" x14ac:dyDescent="0.2">
      <c r="B100" s="53" t="str">
        <f t="shared" si="0"/>
        <v/>
      </c>
      <c r="C100" s="54" t="str">
        <f t="shared" si="5"/>
        <v/>
      </c>
      <c r="D100" s="48" t="str">
        <f t="shared" si="6"/>
        <v/>
      </c>
      <c r="E100" s="49" t="str">
        <f t="shared" si="1"/>
        <v/>
      </c>
      <c r="F100" s="52"/>
      <c r="G100" s="52"/>
      <c r="H100" s="49" t="str">
        <f t="shared" si="2"/>
        <v/>
      </c>
      <c r="I100" s="49" t="str">
        <f t="shared" si="3"/>
        <v/>
      </c>
      <c r="J100" s="48" t="str">
        <f t="shared" si="4"/>
        <v/>
      </c>
    </row>
    <row r="101" spans="2:10" x14ac:dyDescent="0.2">
      <c r="B101" s="53" t="str">
        <f t="shared" si="0"/>
        <v/>
      </c>
      <c r="C101" s="54" t="str">
        <f t="shared" si="5"/>
        <v/>
      </c>
      <c r="D101" s="48" t="str">
        <f t="shared" si="6"/>
        <v/>
      </c>
      <c r="E101" s="49" t="str">
        <f t="shared" si="1"/>
        <v/>
      </c>
      <c r="F101" s="52"/>
      <c r="G101" s="52"/>
      <c r="H101" s="49" t="str">
        <f t="shared" si="2"/>
        <v/>
      </c>
      <c r="I101" s="49" t="str">
        <f t="shared" si="3"/>
        <v/>
      </c>
      <c r="J101" s="48" t="str">
        <f t="shared" si="4"/>
        <v/>
      </c>
    </row>
    <row r="102" spans="2:10" x14ac:dyDescent="0.2">
      <c r="B102" s="53" t="str">
        <f t="shared" si="0"/>
        <v/>
      </c>
      <c r="C102" s="54" t="str">
        <f t="shared" si="5"/>
        <v/>
      </c>
      <c r="D102" s="48" t="str">
        <f t="shared" si="6"/>
        <v/>
      </c>
      <c r="E102" s="49" t="str">
        <f t="shared" si="1"/>
        <v/>
      </c>
      <c r="F102" s="52"/>
      <c r="G102" s="52"/>
      <c r="H102" s="49" t="str">
        <f t="shared" si="2"/>
        <v/>
      </c>
      <c r="I102" s="49" t="str">
        <f t="shared" si="3"/>
        <v/>
      </c>
      <c r="J102" s="48" t="str">
        <f t="shared" si="4"/>
        <v/>
      </c>
    </row>
    <row r="103" spans="2:10" x14ac:dyDescent="0.2">
      <c r="B103" s="53" t="str">
        <f t="shared" si="0"/>
        <v/>
      </c>
      <c r="C103" s="54" t="str">
        <f t="shared" si="5"/>
        <v/>
      </c>
      <c r="D103" s="48" t="str">
        <f t="shared" si="6"/>
        <v/>
      </c>
      <c r="E103" s="49" t="str">
        <f t="shared" si="1"/>
        <v/>
      </c>
      <c r="F103" s="52"/>
      <c r="G103" s="52"/>
      <c r="H103" s="49" t="str">
        <f t="shared" si="2"/>
        <v/>
      </c>
      <c r="I103" s="49" t="str">
        <f t="shared" si="3"/>
        <v/>
      </c>
      <c r="J103" s="48" t="str">
        <f t="shared" si="4"/>
        <v/>
      </c>
    </row>
    <row r="104" spans="2:10" x14ac:dyDescent="0.2">
      <c r="B104" s="53" t="str">
        <f t="shared" si="0"/>
        <v/>
      </c>
      <c r="C104" s="54" t="str">
        <f t="shared" si="5"/>
        <v/>
      </c>
      <c r="D104" s="48" t="str">
        <f t="shared" si="6"/>
        <v/>
      </c>
      <c r="E104" s="49" t="str">
        <f t="shared" si="1"/>
        <v/>
      </c>
      <c r="F104" s="52"/>
      <c r="G104" s="52"/>
      <c r="H104" s="49" t="str">
        <f t="shared" si="2"/>
        <v/>
      </c>
      <c r="I104" s="49" t="str">
        <f t="shared" si="3"/>
        <v/>
      </c>
      <c r="J104" s="48" t="str">
        <f t="shared" si="4"/>
        <v/>
      </c>
    </row>
    <row r="105" spans="2:10" x14ac:dyDescent="0.2">
      <c r="B105" s="53" t="str">
        <f t="shared" si="0"/>
        <v/>
      </c>
      <c r="C105" s="54" t="str">
        <f t="shared" si="5"/>
        <v/>
      </c>
      <c r="D105" s="48" t="str">
        <f t="shared" si="6"/>
        <v/>
      </c>
      <c r="E105" s="49" t="str">
        <f t="shared" si="1"/>
        <v/>
      </c>
      <c r="F105" s="52"/>
      <c r="G105" s="52"/>
      <c r="H105" s="49" t="str">
        <f t="shared" si="2"/>
        <v/>
      </c>
      <c r="I105" s="49" t="str">
        <f t="shared" si="3"/>
        <v/>
      </c>
      <c r="J105" s="48" t="str">
        <f t="shared" si="4"/>
        <v/>
      </c>
    </row>
    <row r="106" spans="2:10" x14ac:dyDescent="0.2">
      <c r="B106" s="53" t="str">
        <f t="shared" si="0"/>
        <v/>
      </c>
      <c r="C106" s="54" t="str">
        <f t="shared" si="5"/>
        <v/>
      </c>
      <c r="D106" s="48" t="str">
        <f t="shared" si="6"/>
        <v/>
      </c>
      <c r="E106" s="49" t="str">
        <f t="shared" si="1"/>
        <v/>
      </c>
      <c r="F106" s="52"/>
      <c r="G106" s="52"/>
      <c r="H106" s="49" t="str">
        <f t="shared" si="2"/>
        <v/>
      </c>
      <c r="I106" s="49" t="str">
        <f t="shared" si="3"/>
        <v/>
      </c>
      <c r="J106" s="48" t="str">
        <f t="shared" si="4"/>
        <v/>
      </c>
    </row>
    <row r="107" spans="2:10" x14ac:dyDescent="0.2">
      <c r="B107" s="53" t="str">
        <f t="shared" si="0"/>
        <v/>
      </c>
      <c r="C107" s="54" t="str">
        <f t="shared" si="5"/>
        <v/>
      </c>
      <c r="D107" s="48" t="str">
        <f t="shared" si="6"/>
        <v/>
      </c>
      <c r="E107" s="49" t="str">
        <f t="shared" si="1"/>
        <v/>
      </c>
      <c r="F107" s="52"/>
      <c r="G107" s="52"/>
      <c r="H107" s="49" t="str">
        <f t="shared" si="2"/>
        <v/>
      </c>
      <c r="I107" s="49" t="str">
        <f t="shared" si="3"/>
        <v/>
      </c>
      <c r="J107" s="48" t="str">
        <f t="shared" si="4"/>
        <v/>
      </c>
    </row>
    <row r="108" spans="2:10" x14ac:dyDescent="0.2">
      <c r="B108" s="53" t="str">
        <f t="shared" si="0"/>
        <v/>
      </c>
      <c r="C108" s="54" t="str">
        <f t="shared" si="5"/>
        <v/>
      </c>
      <c r="D108" s="48" t="str">
        <f t="shared" si="6"/>
        <v/>
      </c>
      <c r="E108" s="49" t="str">
        <f t="shared" si="1"/>
        <v/>
      </c>
      <c r="F108" s="52"/>
      <c r="G108" s="52"/>
      <c r="H108" s="49" t="str">
        <f t="shared" si="2"/>
        <v/>
      </c>
      <c r="I108" s="49" t="str">
        <f t="shared" si="3"/>
        <v/>
      </c>
      <c r="J108" s="48" t="str">
        <f t="shared" si="4"/>
        <v/>
      </c>
    </row>
    <row r="109" spans="2:10" x14ac:dyDescent="0.2">
      <c r="B109" s="53" t="str">
        <f t="shared" si="0"/>
        <v/>
      </c>
      <c r="C109" s="54" t="str">
        <f t="shared" si="5"/>
        <v/>
      </c>
      <c r="D109" s="48" t="str">
        <f t="shared" si="6"/>
        <v/>
      </c>
      <c r="E109" s="49" t="str">
        <f t="shared" si="1"/>
        <v/>
      </c>
      <c r="F109" s="52"/>
      <c r="G109" s="52"/>
      <c r="H109" s="49" t="str">
        <f t="shared" si="2"/>
        <v/>
      </c>
      <c r="I109" s="49" t="str">
        <f t="shared" si="3"/>
        <v/>
      </c>
      <c r="J109" s="48" t="str">
        <f t="shared" si="4"/>
        <v/>
      </c>
    </row>
    <row r="110" spans="2:10" x14ac:dyDescent="0.2">
      <c r="B110" s="53" t="str">
        <f t="shared" si="0"/>
        <v/>
      </c>
      <c r="C110" s="54" t="str">
        <f t="shared" si="5"/>
        <v/>
      </c>
      <c r="D110" s="48" t="str">
        <f t="shared" si="6"/>
        <v/>
      </c>
      <c r="E110" s="49" t="str">
        <f t="shared" si="1"/>
        <v/>
      </c>
      <c r="F110" s="52"/>
      <c r="G110" s="52"/>
      <c r="H110" s="49" t="str">
        <f t="shared" si="2"/>
        <v/>
      </c>
      <c r="I110" s="49" t="str">
        <f t="shared" si="3"/>
        <v/>
      </c>
      <c r="J110" s="48" t="str">
        <f t="shared" si="4"/>
        <v/>
      </c>
    </row>
    <row r="111" spans="2:10" x14ac:dyDescent="0.2">
      <c r="B111" s="53" t="str">
        <f t="shared" si="0"/>
        <v/>
      </c>
      <c r="C111" s="54" t="str">
        <f t="shared" si="5"/>
        <v/>
      </c>
      <c r="D111" s="48" t="str">
        <f t="shared" si="6"/>
        <v/>
      </c>
      <c r="E111" s="49" t="str">
        <f t="shared" si="1"/>
        <v/>
      </c>
      <c r="F111" s="52"/>
      <c r="G111" s="52"/>
      <c r="H111" s="49" t="str">
        <f t="shared" si="2"/>
        <v/>
      </c>
      <c r="I111" s="49" t="str">
        <f t="shared" si="3"/>
        <v/>
      </c>
      <c r="J111" s="48" t="str">
        <f t="shared" si="4"/>
        <v/>
      </c>
    </row>
    <row r="112" spans="2:10" x14ac:dyDescent="0.2">
      <c r="B112" s="53" t="str">
        <f t="shared" si="0"/>
        <v/>
      </c>
      <c r="C112" s="54" t="str">
        <f t="shared" si="5"/>
        <v/>
      </c>
      <c r="D112" s="48" t="str">
        <f t="shared" si="6"/>
        <v/>
      </c>
      <c r="E112" s="49" t="str">
        <f t="shared" si="1"/>
        <v/>
      </c>
      <c r="F112" s="52"/>
      <c r="G112" s="52"/>
      <c r="H112" s="49" t="str">
        <f t="shared" si="2"/>
        <v/>
      </c>
      <c r="I112" s="49" t="str">
        <f t="shared" si="3"/>
        <v/>
      </c>
      <c r="J112" s="48" t="str">
        <f t="shared" si="4"/>
        <v/>
      </c>
    </row>
    <row r="113" spans="2:10" x14ac:dyDescent="0.2">
      <c r="B113" s="53" t="str">
        <f t="shared" si="0"/>
        <v/>
      </c>
      <c r="C113" s="54" t="str">
        <f t="shared" si="5"/>
        <v/>
      </c>
      <c r="D113" s="48" t="str">
        <f t="shared" si="6"/>
        <v/>
      </c>
      <c r="E113" s="49" t="str">
        <f t="shared" si="1"/>
        <v/>
      </c>
      <c r="F113" s="52"/>
      <c r="G113" s="52"/>
      <c r="H113" s="49" t="str">
        <f t="shared" si="2"/>
        <v/>
      </c>
      <c r="I113" s="49" t="str">
        <f t="shared" si="3"/>
        <v/>
      </c>
      <c r="J113" s="48" t="str">
        <f t="shared" si="4"/>
        <v/>
      </c>
    </row>
    <row r="114" spans="2:10" x14ac:dyDescent="0.2">
      <c r="B114" s="53" t="str">
        <f t="shared" si="0"/>
        <v/>
      </c>
      <c r="C114" s="54" t="str">
        <f t="shared" si="5"/>
        <v/>
      </c>
      <c r="D114" s="48" t="str">
        <f t="shared" si="6"/>
        <v/>
      </c>
      <c r="E114" s="49" t="str">
        <f t="shared" si="1"/>
        <v/>
      </c>
      <c r="F114" s="52"/>
      <c r="G114" s="52"/>
      <c r="H114" s="49" t="str">
        <f t="shared" si="2"/>
        <v/>
      </c>
      <c r="I114" s="49" t="str">
        <f t="shared" si="3"/>
        <v/>
      </c>
      <c r="J114" s="48" t="str">
        <f t="shared" si="4"/>
        <v/>
      </c>
    </row>
    <row r="115" spans="2:10" x14ac:dyDescent="0.2">
      <c r="B115" s="53" t="str">
        <f t="shared" si="0"/>
        <v/>
      </c>
      <c r="C115" s="54" t="str">
        <f t="shared" si="5"/>
        <v/>
      </c>
      <c r="D115" s="48" t="str">
        <f t="shared" si="6"/>
        <v/>
      </c>
      <c r="E115" s="49" t="str">
        <f t="shared" si="1"/>
        <v/>
      </c>
      <c r="F115" s="52"/>
      <c r="G115" s="52"/>
      <c r="H115" s="49" t="str">
        <f t="shared" si="2"/>
        <v/>
      </c>
      <c r="I115" s="49" t="str">
        <f t="shared" si="3"/>
        <v/>
      </c>
      <c r="J115" s="48" t="str">
        <f t="shared" si="4"/>
        <v/>
      </c>
    </row>
    <row r="116" spans="2:10" x14ac:dyDescent="0.2">
      <c r="B116" s="53" t="str">
        <f t="shared" si="0"/>
        <v/>
      </c>
      <c r="C116" s="54" t="str">
        <f t="shared" si="5"/>
        <v/>
      </c>
      <c r="D116" s="48" t="str">
        <f t="shared" si="6"/>
        <v/>
      </c>
      <c r="E116" s="49" t="str">
        <f t="shared" si="1"/>
        <v/>
      </c>
      <c r="F116" s="52"/>
      <c r="G116" s="52"/>
      <c r="H116" s="49" t="str">
        <f t="shared" si="2"/>
        <v/>
      </c>
      <c r="I116" s="49" t="str">
        <f t="shared" si="3"/>
        <v/>
      </c>
      <c r="J116" s="48" t="str">
        <f t="shared" si="4"/>
        <v/>
      </c>
    </row>
    <row r="117" spans="2:10" x14ac:dyDescent="0.2">
      <c r="B117" s="53" t="str">
        <f t="shared" si="0"/>
        <v/>
      </c>
      <c r="C117" s="54" t="str">
        <f t="shared" si="5"/>
        <v/>
      </c>
      <c r="D117" s="48" t="str">
        <f t="shared" si="6"/>
        <v/>
      </c>
      <c r="E117" s="49" t="str">
        <f t="shared" si="1"/>
        <v/>
      </c>
      <c r="F117" s="52"/>
      <c r="G117" s="52"/>
      <c r="H117" s="49" t="str">
        <f t="shared" si="2"/>
        <v/>
      </c>
      <c r="I117" s="49" t="str">
        <f t="shared" si="3"/>
        <v/>
      </c>
      <c r="J117" s="48" t="str">
        <f t="shared" si="4"/>
        <v/>
      </c>
    </row>
    <row r="118" spans="2:10" x14ac:dyDescent="0.2">
      <c r="B118" s="53" t="str">
        <f t="shared" si="0"/>
        <v/>
      </c>
      <c r="C118" s="54" t="str">
        <f t="shared" si="5"/>
        <v/>
      </c>
      <c r="D118" s="48" t="str">
        <f t="shared" si="6"/>
        <v/>
      </c>
      <c r="E118" s="49" t="str">
        <f t="shared" si="1"/>
        <v/>
      </c>
      <c r="F118" s="52"/>
      <c r="G118" s="52"/>
      <c r="H118" s="49" t="str">
        <f t="shared" si="2"/>
        <v/>
      </c>
      <c r="I118" s="49" t="str">
        <f t="shared" si="3"/>
        <v/>
      </c>
      <c r="J118" s="48" t="str">
        <f t="shared" si="4"/>
        <v/>
      </c>
    </row>
    <row r="119" spans="2:10" x14ac:dyDescent="0.2">
      <c r="B119" s="53" t="str">
        <f t="shared" si="0"/>
        <v/>
      </c>
      <c r="C119" s="54" t="str">
        <f t="shared" si="5"/>
        <v/>
      </c>
      <c r="D119" s="48" t="str">
        <f t="shared" si="6"/>
        <v/>
      </c>
      <c r="E119" s="49" t="str">
        <f t="shared" si="1"/>
        <v/>
      </c>
      <c r="F119" s="52"/>
      <c r="G119" s="52"/>
      <c r="H119" s="49" t="str">
        <f t="shared" si="2"/>
        <v/>
      </c>
      <c r="I119" s="49" t="str">
        <f t="shared" si="3"/>
        <v/>
      </c>
      <c r="J119" s="48" t="str">
        <f t="shared" si="4"/>
        <v/>
      </c>
    </row>
    <row r="120" spans="2:10" x14ac:dyDescent="0.2">
      <c r="B120" s="53" t="str">
        <f t="shared" si="0"/>
        <v/>
      </c>
      <c r="C120" s="54" t="str">
        <f t="shared" si="5"/>
        <v/>
      </c>
      <c r="D120" s="48" t="str">
        <f t="shared" si="6"/>
        <v/>
      </c>
      <c r="E120" s="49" t="str">
        <f t="shared" si="1"/>
        <v/>
      </c>
      <c r="F120" s="52"/>
      <c r="G120" s="52"/>
      <c r="H120" s="49" t="str">
        <f t="shared" si="2"/>
        <v/>
      </c>
      <c r="I120" s="49" t="str">
        <f t="shared" si="3"/>
        <v/>
      </c>
      <c r="J120" s="48" t="str">
        <f t="shared" si="4"/>
        <v/>
      </c>
    </row>
    <row r="121" spans="2:10" x14ac:dyDescent="0.2">
      <c r="B121" s="53" t="str">
        <f t="shared" si="0"/>
        <v/>
      </c>
      <c r="C121" s="54" t="str">
        <f t="shared" si="5"/>
        <v/>
      </c>
      <c r="D121" s="48" t="str">
        <f t="shared" si="6"/>
        <v/>
      </c>
      <c r="E121" s="49" t="str">
        <f t="shared" si="1"/>
        <v/>
      </c>
      <c r="F121" s="52"/>
      <c r="G121" s="52"/>
      <c r="H121" s="49" t="str">
        <f t="shared" si="2"/>
        <v/>
      </c>
      <c r="I121" s="49" t="str">
        <f t="shared" si="3"/>
        <v/>
      </c>
      <c r="J121" s="48" t="str">
        <f t="shared" si="4"/>
        <v/>
      </c>
    </row>
    <row r="122" spans="2:10" x14ac:dyDescent="0.2">
      <c r="B122" s="53" t="str">
        <f t="shared" si="0"/>
        <v/>
      </c>
      <c r="C122" s="54" t="str">
        <f t="shared" si="5"/>
        <v/>
      </c>
      <c r="D122" s="48" t="str">
        <f t="shared" si="6"/>
        <v/>
      </c>
      <c r="E122" s="49" t="str">
        <f t="shared" si="1"/>
        <v/>
      </c>
      <c r="F122" s="52"/>
      <c r="G122" s="52"/>
      <c r="H122" s="49" t="str">
        <f t="shared" si="2"/>
        <v/>
      </c>
      <c r="I122" s="49" t="str">
        <f t="shared" si="3"/>
        <v/>
      </c>
      <c r="J122" s="48" t="str">
        <f t="shared" si="4"/>
        <v/>
      </c>
    </row>
    <row r="123" spans="2:10" x14ac:dyDescent="0.2">
      <c r="B123" s="53" t="str">
        <f t="shared" si="0"/>
        <v/>
      </c>
      <c r="C123" s="54" t="str">
        <f t="shared" si="5"/>
        <v/>
      </c>
      <c r="D123" s="48" t="str">
        <f t="shared" si="6"/>
        <v/>
      </c>
      <c r="E123" s="49" t="str">
        <f t="shared" si="1"/>
        <v/>
      </c>
      <c r="F123" s="52"/>
      <c r="G123" s="52"/>
      <c r="H123" s="49" t="str">
        <f t="shared" si="2"/>
        <v/>
      </c>
      <c r="I123" s="49" t="str">
        <f t="shared" si="3"/>
        <v/>
      </c>
      <c r="J123" s="48" t="str">
        <f t="shared" si="4"/>
        <v/>
      </c>
    </row>
    <row r="124" spans="2:10" x14ac:dyDescent="0.2">
      <c r="B124" s="53" t="str">
        <f t="shared" si="0"/>
        <v/>
      </c>
      <c r="C124" s="54" t="str">
        <f t="shared" si="5"/>
        <v/>
      </c>
      <c r="D124" s="48" t="str">
        <f t="shared" si="6"/>
        <v/>
      </c>
      <c r="E124" s="49" t="str">
        <f t="shared" si="1"/>
        <v/>
      </c>
      <c r="F124" s="52"/>
      <c r="G124" s="52"/>
      <c r="H124" s="49" t="str">
        <f t="shared" si="2"/>
        <v/>
      </c>
      <c r="I124" s="49" t="str">
        <f t="shared" si="3"/>
        <v/>
      </c>
      <c r="J124" s="48" t="str">
        <f t="shared" si="4"/>
        <v/>
      </c>
    </row>
    <row r="125" spans="2:10" x14ac:dyDescent="0.2">
      <c r="B125" s="53" t="str">
        <f t="shared" si="0"/>
        <v/>
      </c>
      <c r="C125" s="54" t="str">
        <f t="shared" si="5"/>
        <v/>
      </c>
      <c r="D125" s="48" t="str">
        <f t="shared" si="6"/>
        <v/>
      </c>
      <c r="E125" s="49" t="str">
        <f t="shared" si="1"/>
        <v/>
      </c>
      <c r="F125" s="52"/>
      <c r="G125" s="52"/>
      <c r="H125" s="49" t="str">
        <f t="shared" si="2"/>
        <v/>
      </c>
      <c r="I125" s="49" t="str">
        <f t="shared" si="3"/>
        <v/>
      </c>
      <c r="J125" s="48" t="str">
        <f t="shared" si="4"/>
        <v/>
      </c>
    </row>
    <row r="126" spans="2:10" x14ac:dyDescent="0.2">
      <c r="B126" s="53" t="str">
        <f t="shared" si="0"/>
        <v/>
      </c>
      <c r="C126" s="54" t="str">
        <f t="shared" si="5"/>
        <v/>
      </c>
      <c r="D126" s="48" t="str">
        <f t="shared" si="6"/>
        <v/>
      </c>
      <c r="E126" s="49" t="str">
        <f t="shared" si="1"/>
        <v/>
      </c>
      <c r="F126" s="52"/>
      <c r="G126" s="52"/>
      <c r="H126" s="49" t="str">
        <f t="shared" si="2"/>
        <v/>
      </c>
      <c r="I126" s="49" t="str">
        <f t="shared" si="3"/>
        <v/>
      </c>
      <c r="J126" s="48" t="str">
        <f t="shared" si="4"/>
        <v/>
      </c>
    </row>
    <row r="127" spans="2:10" x14ac:dyDescent="0.2">
      <c r="B127" s="53" t="str">
        <f t="shared" si="0"/>
        <v/>
      </c>
      <c r="C127" s="54" t="str">
        <f t="shared" si="5"/>
        <v/>
      </c>
      <c r="D127" s="48" t="str">
        <f t="shared" si="6"/>
        <v/>
      </c>
      <c r="E127" s="49" t="str">
        <f t="shared" si="1"/>
        <v/>
      </c>
      <c r="F127" s="52"/>
      <c r="G127" s="52"/>
      <c r="H127" s="49" t="str">
        <f t="shared" si="2"/>
        <v/>
      </c>
      <c r="I127" s="49" t="str">
        <f t="shared" si="3"/>
        <v/>
      </c>
      <c r="J127" s="48" t="str">
        <f t="shared" si="4"/>
        <v/>
      </c>
    </row>
    <row r="128" spans="2:10" x14ac:dyDescent="0.2">
      <c r="B128" s="53" t="str">
        <f t="shared" si="0"/>
        <v/>
      </c>
      <c r="C128" s="54" t="str">
        <f t="shared" si="5"/>
        <v/>
      </c>
      <c r="D128" s="48" t="str">
        <f t="shared" si="6"/>
        <v/>
      </c>
      <c r="E128" s="49" t="str">
        <f t="shared" si="1"/>
        <v/>
      </c>
      <c r="F128" s="52"/>
      <c r="G128" s="52"/>
      <c r="H128" s="49" t="str">
        <f t="shared" si="2"/>
        <v/>
      </c>
      <c r="I128" s="49" t="str">
        <f t="shared" si="3"/>
        <v/>
      </c>
      <c r="J128" s="48" t="str">
        <f t="shared" si="4"/>
        <v/>
      </c>
    </row>
    <row r="129" spans="2:10" x14ac:dyDescent="0.2">
      <c r="B129" s="53" t="str">
        <f t="shared" si="0"/>
        <v/>
      </c>
      <c r="C129" s="54" t="str">
        <f t="shared" si="5"/>
        <v/>
      </c>
      <c r="D129" s="48" t="str">
        <f t="shared" si="6"/>
        <v/>
      </c>
      <c r="E129" s="49" t="str">
        <f t="shared" si="1"/>
        <v/>
      </c>
      <c r="F129" s="52"/>
      <c r="G129" s="52"/>
      <c r="H129" s="49" t="str">
        <f t="shared" si="2"/>
        <v/>
      </c>
      <c r="I129" s="49" t="str">
        <f t="shared" si="3"/>
        <v/>
      </c>
      <c r="J129" s="48" t="str">
        <f t="shared" si="4"/>
        <v/>
      </c>
    </row>
    <row r="130" spans="2:10" x14ac:dyDescent="0.2">
      <c r="B130" s="53" t="str">
        <f t="shared" si="0"/>
        <v/>
      </c>
      <c r="C130" s="54" t="str">
        <f t="shared" si="5"/>
        <v/>
      </c>
      <c r="D130" s="48" t="str">
        <f t="shared" si="6"/>
        <v/>
      </c>
      <c r="E130" s="49" t="str">
        <f t="shared" si="1"/>
        <v/>
      </c>
      <c r="F130" s="52"/>
      <c r="G130" s="52"/>
      <c r="H130" s="49" t="str">
        <f t="shared" si="2"/>
        <v/>
      </c>
      <c r="I130" s="49" t="str">
        <f t="shared" si="3"/>
        <v/>
      </c>
      <c r="J130" s="48" t="str">
        <f t="shared" si="4"/>
        <v/>
      </c>
    </row>
    <row r="131" spans="2:10" x14ac:dyDescent="0.2">
      <c r="B131" s="53" t="str">
        <f t="shared" si="0"/>
        <v/>
      </c>
      <c r="C131" s="54" t="str">
        <f t="shared" si="5"/>
        <v/>
      </c>
      <c r="D131" s="48" t="str">
        <f t="shared" si="6"/>
        <v/>
      </c>
      <c r="E131" s="49" t="str">
        <f t="shared" si="1"/>
        <v/>
      </c>
      <c r="F131" s="52"/>
      <c r="G131" s="52"/>
      <c r="H131" s="49" t="str">
        <f t="shared" si="2"/>
        <v/>
      </c>
      <c r="I131" s="49" t="str">
        <f t="shared" si="3"/>
        <v/>
      </c>
      <c r="J131" s="48" t="str">
        <f t="shared" si="4"/>
        <v/>
      </c>
    </row>
    <row r="132" spans="2:10" x14ac:dyDescent="0.2">
      <c r="B132" s="53" t="str">
        <f t="shared" si="0"/>
        <v/>
      </c>
      <c r="C132" s="54" t="str">
        <f t="shared" si="5"/>
        <v/>
      </c>
      <c r="D132" s="48" t="str">
        <f t="shared" si="6"/>
        <v/>
      </c>
      <c r="E132" s="49" t="str">
        <f t="shared" si="1"/>
        <v/>
      </c>
      <c r="F132" s="52"/>
      <c r="G132" s="52"/>
      <c r="H132" s="49" t="str">
        <f t="shared" si="2"/>
        <v/>
      </c>
      <c r="I132" s="49" t="str">
        <f t="shared" si="3"/>
        <v/>
      </c>
      <c r="J132" s="48" t="str">
        <f t="shared" si="4"/>
        <v/>
      </c>
    </row>
    <row r="133" spans="2:10" x14ac:dyDescent="0.2">
      <c r="B133" s="53" t="str">
        <f t="shared" si="0"/>
        <v/>
      </c>
      <c r="C133" s="54" t="str">
        <f t="shared" si="5"/>
        <v/>
      </c>
      <c r="D133" s="48" t="str">
        <f t="shared" si="6"/>
        <v/>
      </c>
      <c r="E133" s="49" t="str">
        <f t="shared" si="1"/>
        <v/>
      </c>
      <c r="F133" s="52"/>
      <c r="G133" s="52"/>
      <c r="H133" s="49" t="str">
        <f t="shared" si="2"/>
        <v/>
      </c>
      <c r="I133" s="49" t="str">
        <f t="shared" si="3"/>
        <v/>
      </c>
      <c r="J133" s="48" t="str">
        <f t="shared" si="4"/>
        <v/>
      </c>
    </row>
    <row r="134" spans="2:10" x14ac:dyDescent="0.2">
      <c r="B134" s="53" t="str">
        <f t="shared" si="0"/>
        <v/>
      </c>
      <c r="C134" s="54" t="str">
        <f t="shared" si="5"/>
        <v/>
      </c>
      <c r="D134" s="48" t="str">
        <f t="shared" si="6"/>
        <v/>
      </c>
      <c r="E134" s="49" t="str">
        <f t="shared" si="1"/>
        <v/>
      </c>
      <c r="F134" s="52"/>
      <c r="G134" s="52"/>
      <c r="H134" s="49" t="str">
        <f t="shared" si="2"/>
        <v/>
      </c>
      <c r="I134" s="49" t="str">
        <f t="shared" si="3"/>
        <v/>
      </c>
      <c r="J134" s="48" t="str">
        <f t="shared" si="4"/>
        <v/>
      </c>
    </row>
    <row r="135" spans="2:10" x14ac:dyDescent="0.2">
      <c r="B135" s="53" t="str">
        <f t="shared" si="0"/>
        <v/>
      </c>
      <c r="C135" s="54" t="str">
        <f t="shared" si="5"/>
        <v/>
      </c>
      <c r="D135" s="48" t="str">
        <f t="shared" si="6"/>
        <v/>
      </c>
      <c r="E135" s="49" t="str">
        <f t="shared" si="1"/>
        <v/>
      </c>
      <c r="F135" s="52"/>
      <c r="G135" s="52"/>
      <c r="H135" s="49" t="str">
        <f t="shared" si="2"/>
        <v/>
      </c>
      <c r="I135" s="49" t="str">
        <f t="shared" si="3"/>
        <v/>
      </c>
      <c r="J135" s="48" t="str">
        <f t="shared" si="4"/>
        <v/>
      </c>
    </row>
    <row r="136" spans="2:10" x14ac:dyDescent="0.2">
      <c r="B136" s="53" t="str">
        <f t="shared" si="0"/>
        <v/>
      </c>
      <c r="C136" s="54" t="str">
        <f t="shared" si="5"/>
        <v/>
      </c>
      <c r="D136" s="48" t="str">
        <f t="shared" si="6"/>
        <v/>
      </c>
      <c r="E136" s="49" t="str">
        <f t="shared" si="1"/>
        <v/>
      </c>
      <c r="F136" s="52"/>
      <c r="G136" s="52"/>
      <c r="H136" s="49" t="str">
        <f t="shared" si="2"/>
        <v/>
      </c>
      <c r="I136" s="49" t="str">
        <f t="shared" si="3"/>
        <v/>
      </c>
      <c r="J136" s="48" t="str">
        <f t="shared" si="4"/>
        <v/>
      </c>
    </row>
    <row r="137" spans="2:10" x14ac:dyDescent="0.2">
      <c r="B137" s="53" t="str">
        <f t="shared" si="0"/>
        <v/>
      </c>
      <c r="C137" s="54" t="str">
        <f t="shared" si="5"/>
        <v/>
      </c>
      <c r="D137" s="48" t="str">
        <f t="shared" si="6"/>
        <v/>
      </c>
      <c r="E137" s="49" t="str">
        <f t="shared" si="1"/>
        <v/>
      </c>
      <c r="F137" s="52"/>
      <c r="G137" s="52"/>
      <c r="H137" s="49" t="str">
        <f t="shared" si="2"/>
        <v/>
      </c>
      <c r="I137" s="49" t="str">
        <f t="shared" si="3"/>
        <v/>
      </c>
      <c r="J137" s="48" t="str">
        <f t="shared" si="4"/>
        <v/>
      </c>
    </row>
    <row r="138" spans="2:10" x14ac:dyDescent="0.2">
      <c r="B138" s="53" t="str">
        <f t="shared" si="0"/>
        <v/>
      </c>
      <c r="C138" s="54" t="str">
        <f t="shared" si="5"/>
        <v/>
      </c>
      <c r="D138" s="48" t="str">
        <f t="shared" si="6"/>
        <v/>
      </c>
      <c r="E138" s="49" t="str">
        <f t="shared" si="1"/>
        <v/>
      </c>
      <c r="F138" s="52"/>
      <c r="G138" s="52"/>
      <c r="H138" s="49" t="str">
        <f t="shared" si="2"/>
        <v/>
      </c>
      <c r="I138" s="49" t="str">
        <f t="shared" si="3"/>
        <v/>
      </c>
      <c r="J138" s="48" t="str">
        <f t="shared" si="4"/>
        <v/>
      </c>
    </row>
    <row r="139" spans="2:10" x14ac:dyDescent="0.2">
      <c r="B139" s="53" t="str">
        <f t="shared" si="0"/>
        <v/>
      </c>
      <c r="C139" s="54" t="str">
        <f t="shared" si="5"/>
        <v/>
      </c>
      <c r="D139" s="48" t="str">
        <f t="shared" si="6"/>
        <v/>
      </c>
      <c r="E139" s="49" t="str">
        <f t="shared" si="1"/>
        <v/>
      </c>
      <c r="F139" s="52"/>
      <c r="G139" s="52"/>
      <c r="H139" s="49" t="str">
        <f t="shared" si="2"/>
        <v/>
      </c>
      <c r="I139" s="49" t="str">
        <f t="shared" si="3"/>
        <v/>
      </c>
      <c r="J139" s="48" t="str">
        <f t="shared" si="4"/>
        <v/>
      </c>
    </row>
    <row r="140" spans="2:10" x14ac:dyDescent="0.2">
      <c r="B140" s="53" t="str">
        <f t="shared" si="0"/>
        <v/>
      </c>
      <c r="C140" s="54" t="str">
        <f t="shared" si="5"/>
        <v/>
      </c>
      <c r="D140" s="48" t="str">
        <f t="shared" si="6"/>
        <v/>
      </c>
      <c r="E140" s="49" t="str">
        <f t="shared" si="1"/>
        <v/>
      </c>
      <c r="F140" s="52"/>
      <c r="G140" s="52"/>
      <c r="H140" s="49" t="str">
        <f t="shared" si="2"/>
        <v/>
      </c>
      <c r="I140" s="49" t="str">
        <f t="shared" si="3"/>
        <v/>
      </c>
      <c r="J140" s="48" t="str">
        <f t="shared" si="4"/>
        <v/>
      </c>
    </row>
    <row r="141" spans="2:10" x14ac:dyDescent="0.2">
      <c r="B141" s="53" t="str">
        <f t="shared" si="0"/>
        <v/>
      </c>
      <c r="C141" s="54" t="str">
        <f t="shared" si="5"/>
        <v/>
      </c>
      <c r="D141" s="48" t="str">
        <f t="shared" si="6"/>
        <v/>
      </c>
      <c r="E141" s="49" t="str">
        <f t="shared" si="1"/>
        <v/>
      </c>
      <c r="F141" s="52"/>
      <c r="G141" s="52"/>
      <c r="H141" s="49" t="str">
        <f t="shared" si="2"/>
        <v/>
      </c>
      <c r="I141" s="49" t="str">
        <f t="shared" si="3"/>
        <v/>
      </c>
      <c r="J141" s="48" t="str">
        <f t="shared" si="4"/>
        <v/>
      </c>
    </row>
    <row r="142" spans="2:10" x14ac:dyDescent="0.2">
      <c r="B142" s="53" t="str">
        <f t="shared" si="0"/>
        <v/>
      </c>
      <c r="C142" s="54" t="str">
        <f t="shared" si="5"/>
        <v/>
      </c>
      <c r="D142" s="48" t="str">
        <f t="shared" si="6"/>
        <v/>
      </c>
      <c r="E142" s="49" t="str">
        <f t="shared" si="1"/>
        <v/>
      </c>
      <c r="F142" s="52"/>
      <c r="G142" s="52"/>
      <c r="H142" s="49" t="str">
        <f t="shared" si="2"/>
        <v/>
      </c>
      <c r="I142" s="49" t="str">
        <f t="shared" si="3"/>
        <v/>
      </c>
      <c r="J142" s="48" t="str">
        <f t="shared" si="4"/>
        <v/>
      </c>
    </row>
    <row r="143" spans="2:10" x14ac:dyDescent="0.2">
      <c r="B143" s="53" t="str">
        <f t="shared" si="0"/>
        <v/>
      </c>
      <c r="C143" s="54" t="str">
        <f t="shared" si="5"/>
        <v/>
      </c>
      <c r="D143" s="48" t="str">
        <f t="shared" si="6"/>
        <v/>
      </c>
      <c r="E143" s="49" t="str">
        <f t="shared" si="1"/>
        <v/>
      </c>
      <c r="F143" s="52"/>
      <c r="G143" s="52"/>
      <c r="H143" s="49" t="str">
        <f t="shared" si="2"/>
        <v/>
      </c>
      <c r="I143" s="49" t="str">
        <f t="shared" si="3"/>
        <v/>
      </c>
      <c r="J143" s="48" t="str">
        <f t="shared" si="4"/>
        <v/>
      </c>
    </row>
    <row r="144" spans="2:10" x14ac:dyDescent="0.2">
      <c r="B144" s="53" t="str">
        <f t="shared" si="0"/>
        <v/>
      </c>
      <c r="C144" s="54" t="str">
        <f t="shared" si="5"/>
        <v/>
      </c>
      <c r="D144" s="48" t="str">
        <f t="shared" si="6"/>
        <v/>
      </c>
      <c r="E144" s="49" t="str">
        <f t="shared" si="1"/>
        <v/>
      </c>
      <c r="F144" s="52"/>
      <c r="G144" s="52"/>
      <c r="H144" s="49" t="str">
        <f t="shared" si="2"/>
        <v/>
      </c>
      <c r="I144" s="49" t="str">
        <f t="shared" si="3"/>
        <v/>
      </c>
      <c r="J144" s="48" t="str">
        <f t="shared" si="4"/>
        <v/>
      </c>
    </row>
    <row r="145" spans="1:14" x14ac:dyDescent="0.2">
      <c r="B145" s="53" t="str">
        <f t="shared" si="0"/>
        <v/>
      </c>
      <c r="C145" s="54" t="str">
        <f t="shared" si="5"/>
        <v/>
      </c>
      <c r="D145" s="48" t="str">
        <f t="shared" si="6"/>
        <v/>
      </c>
      <c r="E145" s="49" t="str">
        <f t="shared" si="1"/>
        <v/>
      </c>
      <c r="F145" s="52"/>
      <c r="G145" s="52"/>
      <c r="H145" s="49" t="str">
        <f t="shared" si="2"/>
        <v/>
      </c>
      <c r="I145" s="49" t="str">
        <f t="shared" si="3"/>
        <v/>
      </c>
      <c r="J145" s="48" t="str">
        <f t="shared" si="4"/>
        <v/>
      </c>
    </row>
    <row r="146" spans="1:14" x14ac:dyDescent="0.2">
      <c r="B146" s="53" t="str">
        <f t="shared" si="0"/>
        <v/>
      </c>
      <c r="C146" s="54" t="str">
        <f t="shared" si="5"/>
        <v/>
      </c>
      <c r="D146" s="48" t="str">
        <f t="shared" si="6"/>
        <v/>
      </c>
      <c r="E146" s="49" t="str">
        <f t="shared" si="1"/>
        <v/>
      </c>
      <c r="F146" s="52"/>
      <c r="G146" s="52"/>
      <c r="H146" s="49" t="str">
        <f t="shared" si="2"/>
        <v/>
      </c>
      <c r="I146" s="49" t="str">
        <f t="shared" si="3"/>
        <v/>
      </c>
      <c r="J146" s="48" t="str">
        <f t="shared" si="4"/>
        <v/>
      </c>
    </row>
    <row r="147" spans="1:14" x14ac:dyDescent="0.2">
      <c r="B147" s="53" t="str">
        <f t="shared" si="0"/>
        <v/>
      </c>
      <c r="C147" s="54" t="str">
        <f t="shared" si="5"/>
        <v/>
      </c>
      <c r="D147" s="48" t="str">
        <f t="shared" si="6"/>
        <v/>
      </c>
      <c r="E147" s="49" t="str">
        <f t="shared" si="1"/>
        <v/>
      </c>
      <c r="F147" s="52"/>
      <c r="G147" s="52"/>
      <c r="H147" s="49" t="str">
        <f t="shared" si="2"/>
        <v/>
      </c>
      <c r="I147" s="49" t="str">
        <f t="shared" si="3"/>
        <v/>
      </c>
      <c r="J147" s="48" t="str">
        <f t="shared" si="4"/>
        <v/>
      </c>
    </row>
    <row r="148" spans="1:14" x14ac:dyDescent="0.2">
      <c r="B148" s="53" t="str">
        <f t="shared" si="0"/>
        <v/>
      </c>
      <c r="C148" s="54" t="str">
        <f t="shared" si="5"/>
        <v/>
      </c>
      <c r="D148" s="48" t="str">
        <f t="shared" si="6"/>
        <v/>
      </c>
      <c r="E148" s="49" t="str">
        <f t="shared" si="1"/>
        <v/>
      </c>
      <c r="F148" s="52"/>
      <c r="G148" s="52"/>
      <c r="H148" s="49" t="str">
        <f t="shared" si="2"/>
        <v/>
      </c>
      <c r="I148" s="49" t="str">
        <f t="shared" si="3"/>
        <v/>
      </c>
      <c r="J148" s="48" t="str">
        <f t="shared" si="4"/>
        <v/>
      </c>
    </row>
    <row r="149" spans="1:14" x14ac:dyDescent="0.2">
      <c r="B149" s="53" t="str">
        <f t="shared" si="0"/>
        <v/>
      </c>
      <c r="C149" s="54" t="str">
        <f t="shared" si="5"/>
        <v/>
      </c>
      <c r="D149" s="48" t="str">
        <f t="shared" si="6"/>
        <v/>
      </c>
      <c r="E149" s="49" t="str">
        <f t="shared" si="1"/>
        <v/>
      </c>
      <c r="F149" s="52"/>
      <c r="G149" s="52"/>
      <c r="H149" s="49" t="str">
        <f t="shared" si="2"/>
        <v/>
      </c>
      <c r="I149" s="49" t="str">
        <f t="shared" si="3"/>
        <v/>
      </c>
      <c r="J149" s="48" t="str">
        <f t="shared" si="4"/>
        <v/>
      </c>
    </row>
    <row r="150" spans="1:14" x14ac:dyDescent="0.2">
      <c r="B150" s="53" t="str">
        <f>IF(J149="","",IF(OR(B149&gt;=$H$33,ROUND(J149,2)&lt;=0),"",B149+1))</f>
        <v/>
      </c>
      <c r="C150" s="54" t="str">
        <f>IF(B150="","",IF($H$32=26,IF(B150=1,$E$24,C149+14),IF($H$32=52,IF(B150=1,$E$24,C149+7),DATE(YEAR($E$24),MONTH($E$24)+(B150-1)*$H$34,IF($H$32=24,IF((1-MOD(B150,2))=1,DAY($E$24)+14,DAY($E$24)),DAY($E$24))))))</f>
        <v/>
      </c>
      <c r="D150" s="48" t="str">
        <f>IF(ISERROR(IF((ROUND(J149,1)&gt;0),J149,"")),"",(IF((ROUND(J149,1)&gt;0),J149,"")))</f>
        <v/>
      </c>
      <c r="E150" s="49" t="str">
        <f>IF(B150="","",IF(OR(B150=$H$33,$E$29&gt;ROUND((1+$E$28)*J149,2)),ROUND((1+$E$28)*J149,2),$E$29))</f>
        <v/>
      </c>
      <c r="F150" s="52"/>
      <c r="G150" s="52"/>
      <c r="H150" s="49" t="str">
        <f>IF(B150="","",ROUND($E$28*J149,2))</f>
        <v/>
      </c>
      <c r="I150" s="49" t="str">
        <f t="shared" si="3"/>
        <v/>
      </c>
      <c r="J150" s="48" t="str">
        <f>IF(B150="","",J149-I150)</f>
        <v/>
      </c>
    </row>
    <row r="151" spans="1:14" x14ac:dyDescent="0.2"/>
    <row r="152" spans="1:14" ht="50" customHeight="1" x14ac:dyDescent="0.3">
      <c r="A152" s="1"/>
      <c r="B152" s="95" t="s">
        <v>68</v>
      </c>
      <c r="C152" s="96"/>
      <c r="D152" s="96"/>
      <c r="E152" s="96"/>
      <c r="F152" s="96"/>
      <c r="G152" s="96"/>
      <c r="H152" s="96"/>
      <c r="I152" s="96"/>
      <c r="J152" s="96"/>
      <c r="N152" t="s">
        <v>64</v>
      </c>
    </row>
    <row r="153" spans="1:14" x14ac:dyDescent="0.2"/>
    <row r="154" spans="1:14" x14ac:dyDescent="0.2"/>
    <row r="155" spans="1:14" x14ac:dyDescent="0.2"/>
    <row r="156" spans="1:14" x14ac:dyDescent="0.2"/>
    <row r="157" spans="1:14" x14ac:dyDescent="0.2"/>
    <row r="158" spans="1:14" x14ac:dyDescent="0.2"/>
    <row r="159" spans="1:14" x14ac:dyDescent="0.2"/>
    <row r="160" spans="1:14"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sheetData>
  <mergeCells count="67">
    <mergeCell ref="H37:H38"/>
    <mergeCell ref="I37:I38"/>
    <mergeCell ref="H30:J30"/>
    <mergeCell ref="C26:E26"/>
    <mergeCell ref="B37:B38"/>
    <mergeCell ref="C37:C38"/>
    <mergeCell ref="D37:D38"/>
    <mergeCell ref="E37:E38"/>
    <mergeCell ref="F37:F38"/>
    <mergeCell ref="C31:D31"/>
    <mergeCell ref="H28:I28"/>
    <mergeCell ref="H26:I26"/>
    <mergeCell ref="B152:J152"/>
    <mergeCell ref="H12:I12"/>
    <mergeCell ref="H11:I11"/>
    <mergeCell ref="H21:I21"/>
    <mergeCell ref="H22:I22"/>
    <mergeCell ref="H15:I15"/>
    <mergeCell ref="H16:I16"/>
    <mergeCell ref="H18:I18"/>
    <mergeCell ref="H14:I14"/>
    <mergeCell ref="H13:I13"/>
    <mergeCell ref="C28:D28"/>
    <mergeCell ref="C27:D27"/>
    <mergeCell ref="H27:I27"/>
    <mergeCell ref="C29:D29"/>
    <mergeCell ref="B36:J36"/>
    <mergeCell ref="C30:D30"/>
    <mergeCell ref="B4:C4"/>
    <mergeCell ref="B5:C7"/>
    <mergeCell ref="D5:E5"/>
    <mergeCell ref="D4:E4"/>
    <mergeCell ref="H5:I5"/>
    <mergeCell ref="H4:I4"/>
    <mergeCell ref="D7:E7"/>
    <mergeCell ref="H6:I6"/>
    <mergeCell ref="H7:I7"/>
    <mergeCell ref="D6:E6"/>
    <mergeCell ref="D10:E10"/>
    <mergeCell ref="B10:C10"/>
    <mergeCell ref="H8:I8"/>
    <mergeCell ref="H9:I9"/>
    <mergeCell ref="B8:C8"/>
    <mergeCell ref="B9:C9"/>
    <mergeCell ref="D9:E9"/>
    <mergeCell ref="D8:E8"/>
    <mergeCell ref="D12:E12"/>
    <mergeCell ref="B12:C12"/>
    <mergeCell ref="B13:C13"/>
    <mergeCell ref="H19:I19"/>
    <mergeCell ref="C17:D17"/>
    <mergeCell ref="H25:I25"/>
    <mergeCell ref="H20:I20"/>
    <mergeCell ref="B11:C11"/>
    <mergeCell ref="D11:E11"/>
    <mergeCell ref="C15:D15"/>
    <mergeCell ref="C16:D16"/>
    <mergeCell ref="C18:D18"/>
    <mergeCell ref="C19:D19"/>
    <mergeCell ref="C20:D20"/>
    <mergeCell ref="C21:D21"/>
    <mergeCell ref="C22:D22"/>
    <mergeCell ref="C23:D23"/>
    <mergeCell ref="C24:D24"/>
    <mergeCell ref="H23:I23"/>
    <mergeCell ref="H24:I24"/>
    <mergeCell ref="D13:E13"/>
  </mergeCells>
  <dataValidations count="2">
    <dataValidation type="list" allowBlank="1" showErrorMessage="1" sqref="E23" xr:uid="{00000000-0002-0000-0000-000000000000}">
      <formula1>"Annually,Semi-Annually,Quarterly,Bi-Monthly,Monthly,Semi-Monthly,Bi-Weekly"</formula1>
    </dataValidation>
    <dataValidation type="list" allowBlank="1" showErrorMessage="1" sqref="J12:J13" xr:uid="{00000000-0002-0000-0000-000001000000}">
      <formula1>"true,false"</formula1>
    </dataValidation>
  </dataValidations>
  <hyperlinks>
    <hyperlink ref="B152:J152" r:id="rId1" display="CLICK HERE TO CREATE IN SMARTSHEET" xr:uid="{3BAD3528-D6A5-4DD5-8C15-17DCCCC8190D}"/>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DEE3-9365-4514-AA59-90B35DCD155E}">
  <sheetPr>
    <tabColor theme="1"/>
  </sheetPr>
  <dimension ref="B2"/>
  <sheetViews>
    <sheetView showGridLines="0" workbookViewId="0"/>
  </sheetViews>
  <sheetFormatPr baseColWidth="10" defaultColWidth="11.83203125" defaultRowHeight="15" x14ac:dyDescent="0.2"/>
  <cols>
    <col min="1" max="1" width="3.6640625" style="12" customWidth="1"/>
    <col min="2" max="2" width="96.33203125" style="12" customWidth="1"/>
    <col min="3" max="16384" width="11.83203125" style="12"/>
  </cols>
  <sheetData>
    <row r="2" spans="2:2" ht="102" x14ac:dyDescent="0.2">
      <c r="B2" s="11"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Car Loan Amortization Calc</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dc:creator>
  <cp:lastModifiedBy>Megan Herchold</cp:lastModifiedBy>
  <dcterms:created xsi:type="dcterms:W3CDTF">2017-01-30T13:29:56Z</dcterms:created>
  <dcterms:modified xsi:type="dcterms:W3CDTF">2025-10-11T22:37:37Z</dcterms:modified>
</cp:coreProperties>
</file>