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https://d.docs.live.net/2eba328ab996dff9/Work/Smartsheet_Publishing/Work in Progress/Project Management Plan Templates/"/>
    </mc:Choice>
  </mc:AlternateContent>
  <xr:revisionPtr revIDLastSave="0" documentId="8_{BC20D34F-6209-4415-AC7B-F14E3AC47781}" xr6:coauthVersionLast="43" xr6:coauthVersionMax="43" xr10:uidLastSave="{00000000-0000-0000-0000-000000000000}"/>
  <bookViews>
    <workbookView xWindow="3400" yWindow="3400" windowWidth="25580" windowHeight="15380" tabRatio="500" xr2:uid="{00000000-000D-0000-FFFF-FFFF00000000}"/>
  </bookViews>
  <sheets>
    <sheet name="Project Resource Planning" sheetId="1" r:id="rId1"/>
    <sheet name="Project Resource Plan - BLANK"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'Project Resource Plan - BLANK'!$B$1:$AF$64</definedName>
    <definedName name="_xlnm.Print_Area" localSheetId="0">'Project Resource Planning'!$B$1:$AF$62</definedName>
  </definedName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3" l="1"/>
  <c r="AC56" i="3"/>
  <c r="AB56" i="3"/>
  <c r="AA56" i="3"/>
  <c r="Z56" i="3"/>
  <c r="Y56" i="3"/>
  <c r="X56" i="3"/>
  <c r="W56" i="3"/>
  <c r="V56" i="3"/>
  <c r="U56" i="3"/>
  <c r="T56" i="3"/>
  <c r="S56" i="3"/>
  <c r="R56" i="3"/>
  <c r="Q56" i="3"/>
  <c r="P56" i="3"/>
  <c r="O56" i="3"/>
  <c r="N56" i="3"/>
  <c r="M56" i="3"/>
  <c r="L56" i="3"/>
  <c r="K56" i="3"/>
  <c r="J56" i="3"/>
  <c r="I56" i="3"/>
  <c r="H56" i="3"/>
  <c r="AE55" i="3"/>
  <c r="AE54" i="3"/>
  <c r="AE53" i="3"/>
  <c r="AE52" i="3"/>
  <c r="AE51" i="3"/>
  <c r="AE50" i="3"/>
  <c r="AE49" i="3"/>
  <c r="AD48" i="3"/>
  <c r="AC48" i="3"/>
  <c r="AB48" i="3"/>
  <c r="AA48" i="3"/>
  <c r="Z48" i="3"/>
  <c r="Y48" i="3"/>
  <c r="X48" i="3"/>
  <c r="W48" i="3"/>
  <c r="V48" i="3"/>
  <c r="U48" i="3"/>
  <c r="T48" i="3"/>
  <c r="S48" i="3"/>
  <c r="R48" i="3"/>
  <c r="Q48" i="3"/>
  <c r="P48" i="3"/>
  <c r="O48" i="3"/>
  <c r="N48" i="3"/>
  <c r="M48" i="3"/>
  <c r="L48" i="3"/>
  <c r="K48" i="3"/>
  <c r="J48" i="3"/>
  <c r="I48" i="3"/>
  <c r="H48" i="3"/>
  <c r="AD43" i="3"/>
  <c r="AC43" i="3"/>
  <c r="AB43" i="3"/>
  <c r="AA43" i="3"/>
  <c r="Z43" i="3"/>
  <c r="Y43" i="3"/>
  <c r="X43" i="3"/>
  <c r="W43" i="3"/>
  <c r="V43" i="3"/>
  <c r="U43" i="3"/>
  <c r="T43" i="3"/>
  <c r="S43" i="3"/>
  <c r="R43" i="3"/>
  <c r="Q43" i="3"/>
  <c r="P43" i="3"/>
  <c r="O43" i="3"/>
  <c r="N43" i="3"/>
  <c r="M43" i="3"/>
  <c r="L43" i="3"/>
  <c r="K43" i="3"/>
  <c r="J43" i="3"/>
  <c r="I43" i="3"/>
  <c r="H43" i="3"/>
  <c r="AE42" i="3"/>
  <c r="AF42" i="3"/>
  <c r="AE41" i="3"/>
  <c r="AF41" i="3"/>
  <c r="AE40" i="3"/>
  <c r="AF40" i="3"/>
  <c r="AE39" i="3"/>
  <c r="AF39" i="3"/>
  <c r="AE38" i="3"/>
  <c r="AF38" i="3"/>
  <c r="AE37" i="3"/>
  <c r="AF37" i="3"/>
  <c r="AE36" i="3"/>
  <c r="AF36" i="3"/>
  <c r="AE35"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D30" i="3"/>
  <c r="AC30" i="3"/>
  <c r="AB30" i="3"/>
  <c r="AA30" i="3"/>
  <c r="AA45" i="3"/>
  <c r="Z30" i="3"/>
  <c r="Y30" i="3"/>
  <c r="X30" i="3"/>
  <c r="W30" i="3"/>
  <c r="W45" i="3"/>
  <c r="V30" i="3"/>
  <c r="U30" i="3"/>
  <c r="T30" i="3"/>
  <c r="S30" i="3"/>
  <c r="S45" i="3"/>
  <c r="R30" i="3"/>
  <c r="Q30" i="3"/>
  <c r="P30" i="3"/>
  <c r="O30" i="3"/>
  <c r="O45" i="3"/>
  <c r="N30" i="3"/>
  <c r="M30" i="3"/>
  <c r="L30" i="3"/>
  <c r="K30" i="3"/>
  <c r="K45" i="3"/>
  <c r="J30" i="3"/>
  <c r="I30" i="3"/>
  <c r="H30" i="3"/>
  <c r="AE29" i="3"/>
  <c r="AF29" i="3"/>
  <c r="AE28" i="3"/>
  <c r="AF28" i="3"/>
  <c r="AE27" i="3"/>
  <c r="AF27" i="3"/>
  <c r="AE26" i="3"/>
  <c r="AF26" i="3"/>
  <c r="AE25" i="3"/>
  <c r="AF25" i="3"/>
  <c r="AE24" i="3"/>
  <c r="AF24" i="3"/>
  <c r="AE23" i="3"/>
  <c r="AF23" i="3"/>
  <c r="AE22" i="3"/>
  <c r="AF22" i="3"/>
  <c r="AE21" i="3"/>
  <c r="AF21" i="3"/>
  <c r="AE20" i="3"/>
  <c r="AF20" i="3"/>
  <c r="AE19" i="3"/>
  <c r="AF19" i="3"/>
  <c r="AE18" i="3"/>
  <c r="AF18" i="3"/>
  <c r="AE17" i="3"/>
  <c r="AF17" i="3"/>
  <c r="AE16" i="3"/>
  <c r="AF16" i="3"/>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6" i="1"/>
  <c r="AE37" i="1"/>
  <c r="AF37" i="1"/>
  <c r="AE38" i="1"/>
  <c r="AF38" i="1"/>
  <c r="AE39" i="1"/>
  <c r="AF39" i="1"/>
  <c r="AE40" i="1"/>
  <c r="AF40" i="1"/>
  <c r="AE41" i="1"/>
  <c r="AF41" i="1"/>
  <c r="AE42" i="1"/>
  <c r="AF42" i="1"/>
  <c r="AE35" i="1"/>
  <c r="AF35" i="1"/>
  <c r="AE17" i="1"/>
  <c r="AF17" i="1"/>
  <c r="AE18" i="1"/>
  <c r="AF18" i="1"/>
  <c r="AE19" i="1"/>
  <c r="AF19" i="1"/>
  <c r="AE20" i="1"/>
  <c r="AF20" i="1"/>
  <c r="AE21" i="1"/>
  <c r="AF21" i="1"/>
  <c r="AE22" i="1"/>
  <c r="AF22" i="1"/>
  <c r="AE23" i="1"/>
  <c r="AF23" i="1"/>
  <c r="AE24" i="1"/>
  <c r="AE25" i="1"/>
  <c r="AF25" i="1"/>
  <c r="AE26" i="1"/>
  <c r="AF26" i="1"/>
  <c r="AE27" i="1"/>
  <c r="AF27" i="1"/>
  <c r="AE28" i="1"/>
  <c r="AF28" i="1"/>
  <c r="AE29" i="1"/>
  <c r="AF29" i="1"/>
  <c r="AE16" i="1"/>
  <c r="AF16" i="1"/>
  <c r="AE50" i="1"/>
  <c r="AE51" i="1"/>
  <c r="AE52" i="1"/>
  <c r="AE53" i="1"/>
  <c r="AE54" i="1"/>
  <c r="AE55" i="1"/>
  <c r="AE49" i="1"/>
  <c r="H56" i="1"/>
  <c r="AD56" i="1"/>
  <c r="AC56" i="1"/>
  <c r="AB56" i="1"/>
  <c r="AA56" i="1"/>
  <c r="Z56" i="1"/>
  <c r="Y56" i="1"/>
  <c r="X56" i="1"/>
  <c r="W56" i="1"/>
  <c r="V56" i="1"/>
  <c r="U56" i="1"/>
  <c r="T56" i="1"/>
  <c r="S56" i="1"/>
  <c r="R56" i="1"/>
  <c r="Q56" i="1"/>
  <c r="P56" i="1"/>
  <c r="O56" i="1"/>
  <c r="N56" i="1"/>
  <c r="M56" i="1"/>
  <c r="L56" i="1"/>
  <c r="K56" i="1"/>
  <c r="J56" i="1"/>
  <c r="I56" i="1"/>
  <c r="AD48" i="1"/>
  <c r="AC48" i="1"/>
  <c r="AB48" i="1"/>
  <c r="AA48" i="1"/>
  <c r="Z48" i="1"/>
  <c r="Y48" i="1"/>
  <c r="X48" i="1"/>
  <c r="W48" i="1"/>
  <c r="V48" i="1"/>
  <c r="U48" i="1"/>
  <c r="T48" i="1"/>
  <c r="S48" i="1"/>
  <c r="R48" i="1"/>
  <c r="Q48" i="1"/>
  <c r="P48" i="1"/>
  <c r="O48" i="1"/>
  <c r="N48" i="1"/>
  <c r="M48" i="1"/>
  <c r="L48" i="1"/>
  <c r="K48" i="1"/>
  <c r="J48" i="1"/>
  <c r="I48" i="1"/>
  <c r="H48" i="1"/>
  <c r="AD43" i="1"/>
  <c r="AC43" i="1"/>
  <c r="AB43" i="1"/>
  <c r="AA43" i="1"/>
  <c r="Z43" i="1"/>
  <c r="Y43" i="1"/>
  <c r="X43" i="1"/>
  <c r="W43" i="1"/>
  <c r="W30" i="1"/>
  <c r="W45" i="1"/>
  <c r="V43" i="1"/>
  <c r="U43" i="1"/>
  <c r="T43" i="1"/>
  <c r="S43" i="1"/>
  <c r="S30" i="1"/>
  <c r="S45" i="1"/>
  <c r="R43" i="1"/>
  <c r="Q43" i="1"/>
  <c r="P43" i="1"/>
  <c r="O43" i="1"/>
  <c r="N43" i="1"/>
  <c r="M43" i="1"/>
  <c r="L43" i="1"/>
  <c r="K43" i="1"/>
  <c r="J43" i="1"/>
  <c r="I43" i="1"/>
  <c r="H43" i="1"/>
  <c r="AD34" i="1"/>
  <c r="AC34" i="1"/>
  <c r="AB34" i="1"/>
  <c r="AA34" i="1"/>
  <c r="Z34" i="1"/>
  <c r="Y34" i="1"/>
  <c r="X34" i="1"/>
  <c r="W34" i="1"/>
  <c r="V34" i="1"/>
  <c r="U34" i="1"/>
  <c r="T34" i="1"/>
  <c r="S34" i="1"/>
  <c r="R34" i="1"/>
  <c r="Q34" i="1"/>
  <c r="P34" i="1"/>
  <c r="O34" i="1"/>
  <c r="N34" i="1"/>
  <c r="M34" i="1"/>
  <c r="L34" i="1"/>
  <c r="K34" i="1"/>
  <c r="J34" i="1"/>
  <c r="I34" i="1"/>
  <c r="H34" i="1"/>
  <c r="AD33" i="1"/>
  <c r="AC33" i="1"/>
  <c r="AB33" i="1"/>
  <c r="AA33" i="1"/>
  <c r="Z33" i="1"/>
  <c r="Y33" i="1"/>
  <c r="X33" i="1"/>
  <c r="W33" i="1"/>
  <c r="V33" i="1"/>
  <c r="U33" i="1"/>
  <c r="T33" i="1"/>
  <c r="S33" i="1"/>
  <c r="R33" i="1"/>
  <c r="Q33" i="1"/>
  <c r="P33" i="1"/>
  <c r="O33" i="1"/>
  <c r="N33" i="1"/>
  <c r="M33" i="1"/>
  <c r="L33" i="1"/>
  <c r="K33" i="1"/>
  <c r="J33" i="1"/>
  <c r="I33" i="1"/>
  <c r="H33" i="1"/>
  <c r="H3" i="1"/>
  <c r="AF24" i="1"/>
  <c r="AD14" i="1"/>
  <c r="AC14" i="1"/>
  <c r="AB14" i="1"/>
  <c r="AA14" i="1"/>
  <c r="Z14" i="1"/>
  <c r="Y14" i="1"/>
  <c r="X14" i="1"/>
  <c r="W14" i="1"/>
  <c r="V14" i="1"/>
  <c r="U14" i="1"/>
  <c r="T14" i="1"/>
  <c r="S14" i="1"/>
  <c r="R14" i="1"/>
  <c r="Q14" i="1"/>
  <c r="P14" i="1"/>
  <c r="O14" i="1"/>
  <c r="N14" i="1"/>
  <c r="M14" i="1"/>
  <c r="L14" i="1"/>
  <c r="K14" i="1"/>
  <c r="J14" i="1"/>
  <c r="I14" i="1"/>
  <c r="H14" i="1"/>
  <c r="H15" i="1"/>
  <c r="AD30" i="1"/>
  <c r="AD45" i="1"/>
  <c r="AC30" i="1"/>
  <c r="AC45" i="1"/>
  <c r="AB30" i="1"/>
  <c r="AA30" i="1"/>
  <c r="Z30" i="1"/>
  <c r="Z45" i="1"/>
  <c r="Y30" i="1"/>
  <c r="Y45" i="1"/>
  <c r="X30" i="1"/>
  <c r="V30" i="1"/>
  <c r="V45" i="1"/>
  <c r="U30" i="1"/>
  <c r="U45" i="1"/>
  <c r="T30" i="1"/>
  <c r="R30" i="1"/>
  <c r="R45" i="1"/>
  <c r="Q30" i="1"/>
  <c r="Q45" i="1"/>
  <c r="P30" i="1"/>
  <c r="O30" i="1"/>
  <c r="N30" i="1"/>
  <c r="N45" i="1"/>
  <c r="M30" i="1"/>
  <c r="M45" i="1"/>
  <c r="L30" i="1"/>
  <c r="K30" i="1"/>
  <c r="J30" i="1"/>
  <c r="J45" i="1"/>
  <c r="I30" i="1"/>
  <c r="I45" i="1"/>
  <c r="H30" i="1"/>
  <c r="AD15" i="1"/>
  <c r="AC15" i="1"/>
  <c r="AB15" i="1"/>
  <c r="AA15" i="1"/>
  <c r="Z15" i="1"/>
  <c r="Y15" i="1"/>
  <c r="X15" i="1"/>
  <c r="W15" i="1"/>
  <c r="V15" i="1"/>
  <c r="U15" i="1"/>
  <c r="T15" i="1"/>
  <c r="S15" i="1"/>
  <c r="R15" i="1"/>
  <c r="Q15" i="1"/>
  <c r="P15" i="1"/>
  <c r="O15" i="1"/>
  <c r="N15" i="1"/>
  <c r="M15" i="1"/>
  <c r="L15" i="1"/>
  <c r="K15" i="1"/>
  <c r="J15" i="1"/>
  <c r="I15" i="1"/>
  <c r="AD3" i="1"/>
  <c r="AC3" i="1"/>
  <c r="AB3" i="1"/>
  <c r="AA3" i="1"/>
  <c r="Z3" i="1"/>
  <c r="Y3" i="1"/>
  <c r="X3" i="1"/>
  <c r="W3" i="1"/>
  <c r="V3" i="1"/>
  <c r="U3" i="1"/>
  <c r="T3" i="1"/>
  <c r="S3" i="1"/>
  <c r="R3" i="1"/>
  <c r="Q3" i="1"/>
  <c r="P3" i="1"/>
  <c r="O3" i="1"/>
  <c r="N3" i="1"/>
  <c r="M3" i="1"/>
  <c r="L3" i="1"/>
  <c r="K3" i="1"/>
  <c r="J3" i="1"/>
  <c r="I3" i="1"/>
  <c r="K45" i="1"/>
  <c r="O45" i="1"/>
  <c r="AA45" i="1"/>
  <c r="I45" i="3"/>
  <c r="M45" i="3"/>
  <c r="Q45" i="3"/>
  <c r="U45" i="3"/>
  <c r="Y45" i="3"/>
  <c r="AC45" i="3"/>
  <c r="AE43" i="3"/>
  <c r="J45" i="3"/>
  <c r="N45" i="3"/>
  <c r="R45" i="3"/>
  <c r="V45" i="3"/>
  <c r="Z45" i="3"/>
  <c r="AD45" i="3"/>
  <c r="L45" i="3"/>
  <c r="P45" i="3"/>
  <c r="T45" i="3"/>
  <c r="X45" i="3"/>
  <c r="AB45" i="3"/>
  <c r="AE56" i="3"/>
  <c r="C60" i="3"/>
  <c r="H45" i="3"/>
  <c r="AE30" i="3"/>
  <c r="AE45" i="3"/>
  <c r="AF30" i="3"/>
  <c r="AF35" i="3"/>
  <c r="AF43" i="3"/>
  <c r="H45" i="1"/>
  <c r="L45" i="1"/>
  <c r="P45" i="1"/>
  <c r="T45" i="1"/>
  <c r="X45" i="1"/>
  <c r="AB45" i="1"/>
  <c r="AE43" i="1"/>
  <c r="AE56" i="1"/>
  <c r="C60" i="1"/>
  <c r="AF36" i="1"/>
  <c r="AF43" i="1"/>
  <c r="AE30" i="1"/>
  <c r="AE45" i="1"/>
  <c r="AF30" i="1"/>
  <c r="AF45" i="1"/>
  <c r="C59" i="1"/>
  <c r="AF45" i="3"/>
  <c r="C59" i="3"/>
  <c r="C61" i="1"/>
  <c r="C62" i="1"/>
  <c r="C61" i="3"/>
  <c r="C62" i="3"/>
</calcChain>
</file>

<file path=xl/sharedStrings.xml><?xml version="1.0" encoding="utf-8"?>
<sst xmlns="http://schemas.openxmlformats.org/spreadsheetml/2006/main" count="439" uniqueCount="53">
  <si>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</si>
  <si>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</si>
  <si>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RESOURCE PLANNING TEMPLATE</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</si>
  <si>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</si>
  <si>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</si>
  <si>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</si>
  <si>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</si>
  <si>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</si>
  <si>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</si>
  <si>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</si>
  <si>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</si>
  <si>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</si>
  <si>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</si>
  <si>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</si>
  <si>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</si>
  <si>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</si>
  <si>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</si>
  <si>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</si>
  <si>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</si>
  <si>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</si>
  <si>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</si>
  <si>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</si>
  <si>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</si>
  <si>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</si>
  <si>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</si>
  <si>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</si>
  <si>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</si>
  <si>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</si>
  <si>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</si>
  <si>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</si>
  <si>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</si>
  <si>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</si>
  <si>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</si>
  <si>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</si>
  <si>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</si>
  <si>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</si>
  <si>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</si>
  <si>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</si>
  <si>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</si>
  <si>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</si>
  <si>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</si>
  <si>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</si>
  <si>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TOTAL STAFF RESOURCE</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</si>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</sst>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6"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22"/>
      <color theme="1"/>
      <name val="Century Gothic"/>
      <family val="2"/>
    </font>
    <font>
      <b/>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0">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applyAlignment="1"/>
    <xf numFmtId="0" fontId="10" fillId="0" borderId="0" xfId="0" applyFont="1" applyFill="1" applyBorder="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Fill="1" applyBorder="1" applyAlignment="1">
      <alignment horizontal="left" vertical="center"/>
    </xf>
    <xf numFmtId="0" fontId="12" fillId="0" borderId="0" xfId="0" applyFont="1" applyFill="1" applyAlignment="1" applyProtection="1">
      <alignment vertical="center"/>
      <protection locked="0"/>
    </xf>
    <xf numFmtId="14" fontId="12" fillId="0" borderId="0" xfId="0" applyNumberFormat="1" applyFont="1" applyFill="1" applyBorder="1" applyAlignment="1" applyProtection="1">
      <alignment horizontal="left" vertical="center"/>
      <protection locked="0"/>
    </xf>
    <xf numFmtId="0" fontId="12" fillId="0" borderId="0" xfId="0" applyFont="1" applyAlignment="1" applyProtection="1">
      <alignment vertical="center"/>
      <protection locked="0"/>
    </xf>
    <xf numFmtId="0" fontId="10" fillId="0" borderId="0" xfId="0" applyFont="1" applyFill="1" applyBorder="1" applyAlignment="1" applyProtection="1">
      <alignment horizontal="center" vertical="center"/>
      <protection locked="0"/>
    </xf>
    <xf numFmtId="14" fontId="15" fillId="0" borderId="0" xfId="0" applyNumberFormat="1" applyFont="1" applyFill="1" applyBorder="1" applyAlignment="1" applyProtection="1">
      <alignment horizontal="left" vertical="center"/>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6" fillId="0" borderId="0" xfId="0" applyFont="1" applyBorder="1" applyAlignment="1" applyProtection="1">
      <alignment vertical="center"/>
      <protection locked="0"/>
    </xf>
    <xf numFmtId="164" fontId="16" fillId="0" borderId="0" xfId="0" applyNumberFormat="1" applyFont="1" applyBorder="1" applyAlignment="1" applyProtection="1">
      <alignment vertical="center"/>
      <protection locked="0"/>
    </xf>
    <xf numFmtId="0" fontId="12"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8" fillId="3" borderId="6" xfId="0" applyNumberFormat="1"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pplyProtection="1">
      <alignment horizontal="left" vertical="center" indent="1"/>
    </xf>
    <xf numFmtId="0" fontId="8" fillId="7" borderId="9" xfId="0" applyFont="1" applyFill="1" applyBorder="1" applyAlignment="1" applyProtection="1">
      <alignment vertical="center"/>
    </xf>
    <xf numFmtId="0" fontId="8" fillId="7" borderId="10" xfId="0" applyFont="1" applyFill="1" applyBorder="1" applyAlignment="1" applyProtection="1">
      <alignment horizontal="left" vertical="center" indent="1"/>
    </xf>
    <xf numFmtId="0" fontId="8" fillId="7" borderId="11" xfId="0" applyFont="1" applyFill="1" applyBorder="1" applyAlignment="1" applyProtection="1">
      <alignment vertical="center"/>
    </xf>
    <xf numFmtId="0" fontId="10" fillId="0" borderId="8" xfId="0" applyFont="1" applyFill="1" applyBorder="1" applyAlignment="1" applyProtection="1">
      <alignment horizontal="left" vertical="center" indent="1"/>
    </xf>
    <xf numFmtId="0" fontId="10" fillId="0" borderId="9" xfId="0" applyFont="1" applyFill="1" applyBorder="1" applyAlignment="1" applyProtection="1">
      <alignment vertical="center"/>
    </xf>
    <xf numFmtId="0" fontId="10" fillId="0" borderId="10" xfId="0" applyFont="1" applyFill="1" applyBorder="1" applyAlignment="1" applyProtection="1">
      <alignment horizontal="left" vertical="center" indent="1"/>
    </xf>
    <xf numFmtId="0" fontId="10" fillId="0" borderId="11" xfId="0" applyFont="1" applyFill="1" applyBorder="1" applyAlignment="1" applyProtection="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NumberFormat="1" applyFont="1" applyFill="1" applyBorder="1" applyAlignment="1" applyProtection="1">
      <alignment horizontal="center"/>
    </xf>
    <xf numFmtId="3" fontId="8" fillId="7" borderId="7" xfId="0" applyNumberFormat="1" applyFont="1" applyFill="1" applyBorder="1" applyAlignment="1" applyProtection="1">
      <alignment horizontal="center" vertical="center"/>
    </xf>
    <xf numFmtId="0" fontId="8" fillId="7" borderId="10" xfId="0" applyNumberFormat="1" applyFont="1" applyFill="1" applyBorder="1" applyAlignment="1" applyProtection="1">
      <alignment horizontal="center"/>
    </xf>
    <xf numFmtId="3" fontId="8" fillId="7" borderId="14" xfId="0" applyNumberFormat="1" applyFont="1" applyFill="1" applyBorder="1" applyAlignment="1" applyProtection="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4"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NumberFormat="1" applyFont="1" applyFill="1" applyBorder="1" applyAlignment="1" applyProtection="1">
      <alignment horizontal="center"/>
    </xf>
    <xf numFmtId="3" fontId="8" fillId="7" borderId="23"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wrapText="1"/>
    </xf>
    <xf numFmtId="0" fontId="8" fillId="3" borderId="3" xfId="0" applyFont="1" applyFill="1" applyBorder="1" applyAlignment="1" applyProtection="1">
      <alignment horizontal="center" vertical="top" wrapText="1"/>
    </xf>
    <xf numFmtId="0" fontId="8" fillId="4" borderId="27" xfId="0" applyFont="1" applyFill="1" applyBorder="1" applyAlignment="1" applyProtection="1">
      <alignment horizontal="center" wrapText="1"/>
    </xf>
    <xf numFmtId="0" fontId="8" fillId="4" borderId="28" xfId="0" applyFont="1" applyFill="1" applyBorder="1" applyAlignment="1" applyProtection="1">
      <alignment horizontal="center" vertical="top" wrapText="1"/>
    </xf>
    <xf numFmtId="0" fontId="19" fillId="0" borderId="0" xfId="0" applyFont="1" applyAlignment="1">
      <alignment vertical="center"/>
    </xf>
    <xf numFmtId="0" fontId="12" fillId="0" borderId="7" xfId="0" applyFont="1" applyFill="1" applyBorder="1" applyAlignment="1" applyProtection="1">
      <alignment horizontal="left" vertical="center" wrapText="1" indent="1"/>
      <protection locked="0"/>
    </xf>
    <xf numFmtId="0" fontId="12" fillId="0" borderId="7" xfId="0" applyFont="1" applyFill="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Fill="1" applyBorder="1" applyAlignment="1" applyProtection="1">
      <alignment horizontal="left" vertical="center" wrapText="1" indent="1"/>
      <protection locked="0"/>
    </xf>
    <xf numFmtId="0" fontId="12" fillId="0" borderId="6" xfId="0" applyFont="1" applyFill="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Fill="1" applyBorder="1" applyAlignment="1" applyProtection="1">
      <alignment horizontal="left" vertical="center" wrapText="1" indent="1"/>
      <protection locked="0"/>
    </xf>
    <xf numFmtId="0" fontId="12" fillId="0" borderId="16" xfId="0" applyFont="1" applyFill="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pplyProtection="1">
      <alignment horizontal="center" vertical="center"/>
    </xf>
    <xf numFmtId="3" fontId="16" fillId="14" borderId="17" xfId="0" applyNumberFormat="1" applyFont="1" applyFill="1" applyBorder="1" applyAlignment="1" applyProtection="1">
      <alignment horizontal="center" vertical="center"/>
    </xf>
    <xf numFmtId="3" fontId="16" fillId="14" borderId="26" xfId="0" applyNumberFormat="1" applyFont="1" applyFill="1" applyBorder="1" applyAlignment="1" applyProtection="1">
      <alignment horizontal="center" vertical="center"/>
    </xf>
    <xf numFmtId="0" fontId="12" fillId="0" borderId="0" xfId="0" applyFont="1" applyAlignment="1">
      <alignment horizontal="right" vertical="center"/>
    </xf>
    <xf numFmtId="1" fontId="16" fillId="0" borderId="7" xfId="0" applyNumberFormat="1" applyFont="1" applyFill="1" applyBorder="1" applyAlignment="1" applyProtection="1">
      <alignment horizontal="center" vertical="center"/>
    </xf>
    <xf numFmtId="1" fontId="16" fillId="0" borderId="23" xfId="0" applyNumberFormat="1" applyFont="1" applyFill="1" applyBorder="1" applyAlignment="1" applyProtection="1">
      <alignment horizontal="center" vertical="center"/>
    </xf>
    <xf numFmtId="1" fontId="16" fillId="0" borderId="6" xfId="0" applyNumberFormat="1" applyFont="1" applyFill="1" applyBorder="1" applyAlignment="1" applyProtection="1">
      <alignment horizontal="center" vertical="center"/>
    </xf>
    <xf numFmtId="1" fontId="16" fillId="0" borderId="24" xfId="0" applyNumberFormat="1" applyFont="1" applyFill="1" applyBorder="1" applyAlignment="1" applyProtection="1">
      <alignment horizontal="center" vertical="center"/>
    </xf>
    <xf numFmtId="1" fontId="16" fillId="0" borderId="16" xfId="0" applyNumberFormat="1" applyFont="1" applyFill="1" applyBorder="1" applyAlignment="1" applyProtection="1">
      <alignment horizontal="center" vertical="center"/>
    </xf>
    <xf numFmtId="1" fontId="16" fillId="0" borderId="25" xfId="0" applyNumberFormat="1" applyFont="1" applyFill="1" applyBorder="1" applyAlignment="1" applyProtection="1">
      <alignment horizontal="center" vertical="center"/>
    </xf>
    <xf numFmtId="1" fontId="12" fillId="14" borderId="28" xfId="0" applyNumberFormat="1" applyFont="1" applyFill="1" applyBorder="1" applyAlignment="1" applyProtection="1">
      <alignment horizontal="center" vertical="center"/>
    </xf>
    <xf numFmtId="44" fontId="13" fillId="5" borderId="3" xfId="0" applyNumberFormat="1" applyFont="1" applyFill="1" applyBorder="1" applyAlignment="1" applyProtection="1">
      <alignment vertical="center"/>
    </xf>
    <xf numFmtId="165" fontId="12" fillId="0" borderId="2" xfId="0" applyNumberFormat="1" applyFont="1" applyFill="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Fill="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NumberFormat="1" applyFont="1" applyFill="1" applyBorder="1" applyAlignment="1" applyProtection="1">
      <alignment horizontal="center" vertical="center"/>
    </xf>
    <xf numFmtId="0" fontId="8" fillId="7" borderId="13" xfId="0" applyNumberFormat="1" applyFont="1" applyFill="1" applyBorder="1" applyAlignment="1" applyProtection="1">
      <alignment horizontal="center" vertical="center"/>
    </xf>
    <xf numFmtId="0" fontId="8" fillId="7" borderId="22"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wrapText="1"/>
    </xf>
    <xf numFmtId="44" fontId="16" fillId="14" borderId="20" xfId="0" applyNumberFormat="1" applyFont="1" applyFill="1" applyBorder="1" applyAlignment="1" applyProtection="1">
      <alignment horizontal="center" vertical="center"/>
    </xf>
    <xf numFmtId="44" fontId="16" fillId="14" borderId="17" xfId="0" applyNumberFormat="1" applyFont="1" applyFill="1" applyBorder="1" applyAlignment="1" applyProtection="1">
      <alignment horizontal="center" vertical="center"/>
    </xf>
    <xf numFmtId="44" fontId="16" fillId="14" borderId="26" xfId="0" applyNumberFormat="1" applyFont="1" applyFill="1" applyBorder="1" applyAlignment="1" applyProtection="1">
      <alignment horizontal="center" vertical="center"/>
    </xf>
    <xf numFmtId="44" fontId="13" fillId="6" borderId="20" xfId="0" applyNumberFormat="1" applyFont="1" applyFill="1" applyBorder="1" applyAlignment="1" applyProtection="1">
      <alignment vertical="center"/>
    </xf>
    <xf numFmtId="3" fontId="16" fillId="15" borderId="29" xfId="0" applyNumberFormat="1" applyFont="1" applyFill="1" applyBorder="1" applyAlignment="1" applyProtection="1">
      <alignment horizontal="center" vertical="center"/>
    </xf>
    <xf numFmtId="166" fontId="16" fillId="0" borderId="7" xfId="0" applyNumberFormat="1" applyFont="1" applyFill="1" applyBorder="1" applyAlignment="1" applyProtection="1">
      <alignment horizontal="center" vertical="center"/>
    </xf>
    <xf numFmtId="166" fontId="16" fillId="0" borderId="23" xfId="0" applyNumberFormat="1" applyFont="1" applyFill="1" applyBorder="1" applyAlignment="1" applyProtection="1">
      <alignment horizontal="center" vertical="center"/>
    </xf>
    <xf numFmtId="166" fontId="16" fillId="0" borderId="6" xfId="0" applyNumberFormat="1" applyFont="1" applyFill="1" applyBorder="1" applyAlignment="1" applyProtection="1">
      <alignment horizontal="center" vertical="center"/>
    </xf>
    <xf numFmtId="166" fontId="16" fillId="0" borderId="24" xfId="0" applyNumberFormat="1" applyFont="1" applyFill="1" applyBorder="1" applyAlignment="1" applyProtection="1">
      <alignment horizontal="center" vertical="center"/>
    </xf>
    <xf numFmtId="166" fontId="16" fillId="0" borderId="16" xfId="0" applyNumberFormat="1" applyFont="1" applyFill="1" applyBorder="1" applyAlignment="1" applyProtection="1">
      <alignment horizontal="center" vertical="center"/>
    </xf>
    <xf numFmtId="166" fontId="16" fillId="0" borderId="25" xfId="0" applyNumberFormat="1" applyFont="1" applyFill="1" applyBorder="1" applyAlignment="1" applyProtection="1">
      <alignment horizontal="center" vertical="center"/>
    </xf>
    <xf numFmtId="44" fontId="13" fillId="5" borderId="32" xfId="0" applyNumberFormat="1" applyFont="1" applyFill="1" applyBorder="1" applyAlignment="1" applyProtection="1">
      <alignment vertical="center"/>
    </xf>
    <xf numFmtId="44" fontId="13" fillId="5" borderId="33" xfId="0" applyNumberFormat="1" applyFont="1" applyFill="1" applyBorder="1" applyAlignment="1" applyProtection="1">
      <alignment vertical="center"/>
    </xf>
    <xf numFmtId="44" fontId="13" fillId="5" borderId="34" xfId="0" applyNumberFormat="1" applyFont="1" applyFill="1" applyBorder="1" applyAlignment="1" applyProtection="1">
      <alignment vertical="center"/>
    </xf>
    <xf numFmtId="0" fontId="8" fillId="7" borderId="11" xfId="0" applyNumberFormat="1" applyFont="1" applyFill="1" applyBorder="1" applyAlignment="1" applyProtection="1">
      <alignment horizontal="center" vertical="center"/>
    </xf>
    <xf numFmtId="166" fontId="16" fillId="0" borderId="3" xfId="0" applyNumberFormat="1" applyFont="1" applyFill="1" applyBorder="1" applyAlignment="1" applyProtection="1">
      <alignment horizontal="center" vertical="center"/>
    </xf>
    <xf numFmtId="166" fontId="16" fillId="0" borderId="2" xfId="0" applyNumberFormat="1" applyFont="1" applyFill="1" applyBorder="1" applyAlignment="1" applyProtection="1">
      <alignment horizontal="center" vertical="center"/>
    </xf>
    <xf numFmtId="166" fontId="16" fillId="0" borderId="21" xfId="0" applyNumberFormat="1" applyFont="1" applyFill="1" applyBorder="1" applyAlignment="1" applyProtection="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pplyProtection="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17" fillId="7" borderId="6" xfId="0" applyFont="1" applyFill="1" applyBorder="1" applyAlignment="1">
      <alignment horizontal="right" vertical="center" indent="1"/>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xf>
    <xf numFmtId="166" fontId="11" fillId="2" borderId="6" xfId="0" applyNumberFormat="1" applyFont="1" applyFill="1" applyBorder="1" applyAlignment="1">
      <alignment horizontal="left" vertical="center"/>
    </xf>
    <xf numFmtId="0" fontId="17" fillId="7" borderId="16" xfId="0" applyFont="1" applyFill="1" applyBorder="1" applyAlignment="1">
      <alignment horizontal="right" vertical="center" indent="1"/>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4" fillId="0" borderId="0" xfId="0" applyFont="1" applyAlignment="1">
      <alignment vertical="center"/>
    </xf>
    <xf numFmtId="0" fontId="25" fillId="16" borderId="0" xfId="5" applyFont="1" applyFill="1" applyAlignment="1">
      <alignment horizontal="center" vertical="center"/>
    </xf>
  </cellXfs>
  <cellStyles count="6">
    <cellStyle name="Normal 2" xfId="3" xr:uid="{00000000-0005-0000-0000-000004000000}"/>
    <cellStyle name="Гиперссылка" xfId="1" builtinId="8" hidden="1"/>
    <cellStyle name="Гиперссылка" xfId="5" builtinId="8"/>
    <cellStyle name="Денежный" xfId="4" builtinId="4"/>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OI5SAy"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804333</xdr:colOff>
      <xdr:row>0</xdr:row>
      <xdr:rowOff>77611</xdr:rowOff>
    </xdr:from>
    <xdr:to>
      <xdr:col>12</xdr:col>
      <xdr:colOff>617131</xdr:colOff>
      <xdr:row>0</xdr:row>
      <xdr:rowOff>510391</xdr:rowOff>
    </xdr:to>
    <xdr:pic>
      <xdr:nvPicPr>
        <xdr:cNvPr id="5" name="Рисунок 4">
          <a:hlinkClick xmlns:r="http://schemas.openxmlformats.org/officeDocument/2006/relationships" r:id="rId1"/>
          <a:extLst>
            <a:ext uri="{FF2B5EF4-FFF2-40B4-BE49-F238E27FC236}">
              <a16:creationId xmlns:a16="http://schemas.microsoft.com/office/drawing/2014/main" id="{C4C16A40-26C1-414B-8954-68C6E20074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68000" y="77611"/>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OI5SA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O89"/>
  <sheetViews>
    <sheetView showGridLines="0" tabSelected="1" zoomScale="90" zoomScaleNormal="90" workbookViewId="0">
      <pane ySplit="1" topLeftCell="A2" activePane="bottomLeft" state="frozen"/>
      <selection pane="bottomLeft" activeCell="B64" sqref="B64:AF64"/>
    </sheetView>
  </sheetViews>
  <sheetFormatPr defaultColWidth="10.83203125" defaultRowHeight="15.5" x14ac:dyDescent="0.35"/>
  <cols>
    <col min="1" max="1" width="3.5" style="6" customWidth="1"/>
    <col min="2" max="2" width="36.83203125" style="6" customWidth="1"/>
    <col min="3" max="3" width="30.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2:41" ht="50" customHeight="1" x14ac:dyDescent="0.35">
      <c r="B1" s="1" t="s">
        <v>2</v>
      </c>
      <c r="C1" s="1"/>
      <c r="E1" s="1"/>
    </row>
    <row r="2" spans="2:41" s="7" customFormat="1" ht="25" customHeight="1" x14ac:dyDescent="0.35">
      <c r="H2" s="139" t="s">
        <v>50</v>
      </c>
    </row>
    <row r="3" spans="2:41" s="7" customFormat="1" ht="25" customHeight="1" x14ac:dyDescent="0.35">
      <c r="B3" s="33" t="s">
        <v>7</v>
      </c>
      <c r="C3" s="23"/>
      <c r="D3" s="23"/>
      <c r="E3" s="23"/>
      <c r="F3" s="93" t="s">
        <v>5</v>
      </c>
      <c r="G3" s="32" t="s">
        <v>6</v>
      </c>
      <c r="H3" s="22" t="str">
        <f>TEXT($F$4,"MMM-YYYY")</f>
        <v>Jan-2022</v>
      </c>
      <c r="I3" s="22" t="str">
        <f>TEXT(EDATE($F$4,1),"MMM-yyyy")</f>
        <v>Feb-2022</v>
      </c>
      <c r="J3" s="22" t="str">
        <f>TEXT(EDATE($F$4,2),"MMM-yyyy")</f>
        <v>Mar-2022</v>
      </c>
      <c r="K3" s="22" t="str">
        <f>TEXT(EDATE($F$4,3),"MMM-yyyy")</f>
        <v>Apr-2022</v>
      </c>
      <c r="L3" s="22" t="str">
        <f>TEXT(EDATE($F$4,4),"MMM-yyyy")</f>
        <v>May-2022</v>
      </c>
      <c r="M3" s="22" t="str">
        <f>TEXT(EDATE($F$4,5),"MMM-yyyy")</f>
        <v>Jun-2022</v>
      </c>
      <c r="N3" s="22" t="str">
        <f>TEXT(EDATE($F$4,6),"MMM-yyyyy")</f>
        <v>Jul-2022</v>
      </c>
      <c r="O3" s="22" t="str">
        <f>TEXT(EDATE($F$4,7),"MMM-yyyy")</f>
        <v>Aug-2022</v>
      </c>
      <c r="P3" s="22" t="str">
        <f>TEXT(EDATE($F$4,8),"MMM-yyyy")</f>
        <v>Sep-2022</v>
      </c>
      <c r="Q3" s="22" t="str">
        <f>TEXT(EDATE($F$4,9),"MMM-yyyy")</f>
        <v>Oct-2022</v>
      </c>
      <c r="R3" s="22" t="str">
        <f>TEXT(EDATE($F$4,10),"MMM-yyyy")</f>
        <v>Nov-2022</v>
      </c>
      <c r="S3" s="22" t="str">
        <f>TEXT(EDATE($F$4,11),"MMM-yyyy")</f>
        <v>Dec-2022</v>
      </c>
      <c r="T3" s="22" t="str">
        <f>TEXT(EDATE($F$4,12),"MMM-yyyy")</f>
        <v>Jan-2023</v>
      </c>
      <c r="U3" s="22" t="str">
        <f>TEXT(EDATE($F$4,13),"MMM-yyyy")</f>
        <v>Feb-2023</v>
      </c>
      <c r="V3" s="22" t="str">
        <f>TEXT(EDATE($F$4,14),"MMM-yyyy")</f>
        <v>Mar-2023</v>
      </c>
      <c r="W3" s="22" t="str">
        <f>TEXT(EDATE($F$4,15),"MMM-yyyy")</f>
        <v>Apr-2023</v>
      </c>
      <c r="X3" s="22" t="str">
        <f>TEXT(EDATE($F$4,16),"MMM-yyyy")</f>
        <v>May-2023</v>
      </c>
      <c r="Y3" s="22" t="str">
        <f>TEXT(EDATE($F$4,17),"MMM-yyyy")</f>
        <v>Jun-2023</v>
      </c>
      <c r="Z3" s="22" t="str">
        <f>TEXT(EDATE($F$4,18),"MMM-yyyy")</f>
        <v>Jul-2023</v>
      </c>
      <c r="AA3" s="22" t="str">
        <f>TEXT(EDATE($F$4,19),"MMM-yyyy")</f>
        <v>Aug-2023</v>
      </c>
      <c r="AB3" s="22" t="str">
        <f>TEXT(EDATE($F$4,20),"MMM-yyyy")</f>
        <v>Sep-2023</v>
      </c>
      <c r="AC3" s="22" t="str">
        <f>TEXT(EDATE($F$4,21),"MMM-yyyy")</f>
        <v>Oct-2023</v>
      </c>
      <c r="AD3" s="22" t="str">
        <f>TEXT(EDATE($F$4,22),"MMM-yyyy")</f>
        <v>Nov-2023</v>
      </c>
      <c r="AE3" s="9"/>
      <c r="AF3" s="9"/>
      <c r="AG3" s="9"/>
      <c r="AH3" s="9"/>
      <c r="AI3" s="9"/>
      <c r="AJ3" s="9"/>
      <c r="AK3" s="9"/>
      <c r="AL3" s="9"/>
      <c r="AM3" s="9"/>
      <c r="AN3" s="9"/>
      <c r="AO3" s="9"/>
    </row>
    <row r="4" spans="2:41" s="10" customFormat="1" ht="25" customHeight="1" x14ac:dyDescent="0.35">
      <c r="B4" s="26" t="s">
        <v>8</v>
      </c>
      <c r="C4" s="27"/>
      <c r="D4" s="27"/>
      <c r="E4" s="27"/>
      <c r="F4" s="94">
        <v>44562</v>
      </c>
      <c r="G4" s="92"/>
      <c r="H4" s="56"/>
      <c r="I4" s="56"/>
      <c r="J4" s="56"/>
      <c r="K4" s="56"/>
      <c r="L4" s="34"/>
      <c r="M4" s="34"/>
      <c r="N4" s="34"/>
      <c r="O4" s="34"/>
      <c r="P4" s="34"/>
      <c r="Q4" s="34"/>
      <c r="R4" s="34"/>
      <c r="S4" s="34"/>
      <c r="T4" s="34"/>
      <c r="U4" s="34"/>
      <c r="V4" s="34"/>
      <c r="W4" s="34"/>
      <c r="X4" s="34"/>
      <c r="Y4" s="34"/>
      <c r="Z4" s="34"/>
      <c r="AA4" s="34"/>
      <c r="AB4" s="34"/>
      <c r="AC4" s="34"/>
      <c r="AD4" s="34"/>
      <c r="AE4" s="11"/>
      <c r="AF4" s="11"/>
      <c r="AG4" s="11"/>
      <c r="AH4" s="11"/>
      <c r="AI4" s="11"/>
      <c r="AJ4" s="11"/>
      <c r="AK4" s="11"/>
      <c r="AL4" s="11"/>
      <c r="AM4" s="11"/>
      <c r="AN4" s="11"/>
      <c r="AO4" s="11"/>
    </row>
    <row r="5" spans="2:41" s="12" customFormat="1" ht="25" customHeight="1" x14ac:dyDescent="0.35">
      <c r="B5" s="30" t="s">
        <v>9</v>
      </c>
      <c r="C5" s="31"/>
      <c r="D5" s="31"/>
      <c r="E5" s="31"/>
      <c r="F5" s="94"/>
      <c r="G5" s="92"/>
      <c r="H5" s="35"/>
      <c r="I5" s="35"/>
      <c r="J5" s="53"/>
      <c r="K5" s="53"/>
      <c r="L5" s="53"/>
      <c r="M5" s="53"/>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2:41" s="12" customFormat="1" ht="25" customHeight="1" x14ac:dyDescent="0.35">
      <c r="B6" s="28" t="s">
        <v>10</v>
      </c>
      <c r="C6" s="29"/>
      <c r="D6" s="29"/>
      <c r="E6" s="29"/>
      <c r="F6" s="94"/>
      <c r="G6" s="92"/>
      <c r="H6" s="35"/>
      <c r="I6" s="35"/>
      <c r="J6" s="34"/>
      <c r="K6" s="54"/>
      <c r="L6" s="54"/>
      <c r="M6" s="34"/>
      <c r="N6" s="34"/>
      <c r="O6" s="34"/>
      <c r="P6" s="34"/>
      <c r="Q6" s="34"/>
      <c r="R6" s="34"/>
      <c r="S6" s="34"/>
      <c r="T6" s="36"/>
      <c r="U6" s="34"/>
      <c r="V6" s="34"/>
      <c r="W6" s="34"/>
      <c r="X6" s="34"/>
      <c r="Y6" s="34"/>
      <c r="Z6" s="34"/>
      <c r="AA6" s="34"/>
      <c r="AB6" s="34"/>
      <c r="AC6" s="34"/>
      <c r="AD6" s="34"/>
      <c r="AE6" s="11"/>
      <c r="AF6" s="11"/>
      <c r="AG6" s="11"/>
      <c r="AH6" s="11"/>
      <c r="AI6" s="11"/>
      <c r="AJ6" s="11"/>
      <c r="AK6" s="11"/>
      <c r="AL6" s="11"/>
      <c r="AM6" s="11"/>
      <c r="AN6" s="11"/>
      <c r="AO6" s="11"/>
    </row>
    <row r="7" spans="2:41" s="12" customFormat="1" ht="25" customHeight="1" x14ac:dyDescent="0.35">
      <c r="B7" s="30" t="s">
        <v>11</v>
      </c>
      <c r="C7" s="31"/>
      <c r="D7" s="31"/>
      <c r="E7" s="31"/>
      <c r="F7" s="94"/>
      <c r="G7" s="92"/>
      <c r="H7" s="35"/>
      <c r="I7" s="35"/>
      <c r="J7" s="34"/>
      <c r="K7" s="34"/>
      <c r="L7" s="34"/>
      <c r="M7" s="34"/>
      <c r="N7" s="55"/>
      <c r="O7" s="55"/>
      <c r="P7" s="34"/>
      <c r="Q7" s="34"/>
      <c r="R7" s="34"/>
      <c r="S7" s="34"/>
      <c r="T7" s="37"/>
      <c r="U7" s="34"/>
      <c r="V7" s="34"/>
      <c r="W7" s="34"/>
      <c r="X7" s="34"/>
      <c r="Y7" s="34"/>
      <c r="Z7" s="34"/>
      <c r="AA7" s="34"/>
      <c r="AB7" s="34"/>
      <c r="AC7" s="34"/>
      <c r="AD7" s="34"/>
      <c r="AE7" s="11"/>
      <c r="AF7" s="11"/>
      <c r="AG7" s="11"/>
      <c r="AH7" s="11"/>
      <c r="AI7" s="11"/>
      <c r="AJ7" s="11"/>
      <c r="AK7" s="11"/>
      <c r="AL7" s="11"/>
      <c r="AM7" s="11"/>
      <c r="AN7" s="11"/>
      <c r="AO7" s="11"/>
    </row>
    <row r="8" spans="2:41" s="12" customFormat="1" ht="25" customHeight="1" x14ac:dyDescent="0.35">
      <c r="B8" s="28" t="s">
        <v>12</v>
      </c>
      <c r="C8" s="29"/>
      <c r="D8" s="29"/>
      <c r="E8" s="29"/>
      <c r="F8" s="94"/>
      <c r="G8" s="92"/>
      <c r="H8" s="35"/>
      <c r="I8" s="35"/>
      <c r="J8" s="34"/>
      <c r="K8" s="34"/>
      <c r="L8" s="34"/>
      <c r="M8" s="34"/>
      <c r="N8" s="34"/>
      <c r="O8" s="34"/>
      <c r="P8" s="57"/>
      <c r="Q8" s="57"/>
      <c r="R8" s="57"/>
      <c r="S8" s="57"/>
      <c r="T8" s="58"/>
      <c r="U8" s="57"/>
      <c r="V8" s="34"/>
      <c r="W8" s="34"/>
      <c r="X8" s="34"/>
      <c r="Y8" s="34"/>
      <c r="Z8" s="34"/>
      <c r="AA8" s="34"/>
      <c r="AB8" s="34"/>
      <c r="AC8" s="34"/>
      <c r="AD8" s="34"/>
      <c r="AE8" s="11"/>
      <c r="AF8" s="11"/>
      <c r="AG8" s="11"/>
      <c r="AH8" s="13"/>
      <c r="AI8" s="13"/>
      <c r="AJ8" s="11"/>
      <c r="AK8" s="11"/>
      <c r="AL8" s="11"/>
      <c r="AM8" s="11"/>
      <c r="AN8" s="11"/>
      <c r="AO8" s="11"/>
    </row>
    <row r="9" spans="2:41" s="12" customFormat="1" ht="25" customHeight="1" x14ac:dyDescent="0.35">
      <c r="B9" s="30" t="s">
        <v>13</v>
      </c>
      <c r="C9" s="31"/>
      <c r="D9" s="31"/>
      <c r="E9" s="31"/>
      <c r="F9" s="94"/>
      <c r="G9" s="92"/>
      <c r="H9" s="35"/>
      <c r="I9" s="35"/>
      <c r="J9" s="34"/>
      <c r="K9" s="34"/>
      <c r="L9" s="34"/>
      <c r="M9" s="34"/>
      <c r="N9" s="34"/>
      <c r="O9" s="34"/>
      <c r="P9" s="34"/>
      <c r="Q9" s="34"/>
      <c r="R9" s="34"/>
      <c r="S9" s="34"/>
      <c r="T9" s="37"/>
      <c r="U9" s="34"/>
      <c r="V9" s="52"/>
      <c r="W9" s="34"/>
      <c r="X9" s="34"/>
      <c r="Y9" s="34"/>
      <c r="Z9" s="34"/>
      <c r="AA9" s="34"/>
      <c r="AB9" s="34"/>
      <c r="AC9" s="34"/>
      <c r="AD9" s="34"/>
      <c r="AE9" s="11"/>
      <c r="AF9" s="11"/>
      <c r="AG9" s="11"/>
      <c r="AH9" s="14"/>
      <c r="AI9" s="14"/>
      <c r="AJ9" s="11"/>
      <c r="AK9" s="11"/>
      <c r="AL9" s="11"/>
      <c r="AM9" s="11"/>
      <c r="AN9" s="11"/>
      <c r="AO9" s="11"/>
    </row>
    <row r="10" spans="2:41" s="12" customFormat="1" ht="25" customHeight="1" x14ac:dyDescent="0.35">
      <c r="B10" s="28" t="s">
        <v>14</v>
      </c>
      <c r="C10" s="29"/>
      <c r="D10" s="29"/>
      <c r="E10" s="29"/>
      <c r="F10" s="94"/>
      <c r="G10" s="92"/>
      <c r="H10" s="35"/>
      <c r="I10" s="35"/>
      <c r="J10" s="34"/>
      <c r="K10" s="34"/>
      <c r="L10" s="34"/>
      <c r="M10" s="34"/>
      <c r="N10" s="34"/>
      <c r="O10" s="34"/>
      <c r="P10" s="34"/>
      <c r="Q10" s="34"/>
      <c r="R10" s="34"/>
      <c r="S10" s="34"/>
      <c r="T10" s="37"/>
      <c r="U10" s="38"/>
      <c r="V10" s="38"/>
      <c r="W10" s="34"/>
      <c r="X10" s="34"/>
      <c r="Y10" s="34"/>
      <c r="Z10" s="34"/>
      <c r="AA10" s="34"/>
      <c r="AB10" s="34"/>
      <c r="AC10" s="34"/>
      <c r="AD10" s="34"/>
      <c r="AE10" s="11"/>
      <c r="AF10" s="11"/>
      <c r="AG10" s="11"/>
      <c r="AH10" s="11"/>
      <c r="AI10" s="11"/>
      <c r="AJ10" s="11"/>
      <c r="AK10" s="11"/>
      <c r="AL10" s="11"/>
      <c r="AM10" s="11"/>
      <c r="AN10" s="11"/>
      <c r="AO10" s="11"/>
    </row>
    <row r="11" spans="2:41" s="7" customFormat="1" ht="25" customHeight="1" x14ac:dyDescent="0.35">
      <c r="B11" s="28" t="s">
        <v>15</v>
      </c>
      <c r="C11" s="29"/>
      <c r="D11" s="29"/>
      <c r="E11" s="29"/>
      <c r="F11" s="141"/>
      <c r="G11" s="142">
        <v>45260</v>
      </c>
      <c r="H11" s="35"/>
      <c r="I11" s="35"/>
      <c r="J11" s="34"/>
      <c r="K11" s="34"/>
      <c r="L11" s="34"/>
      <c r="M11" s="34"/>
      <c r="N11" s="34"/>
      <c r="O11" s="34"/>
      <c r="P11" s="34"/>
      <c r="Q11" s="34"/>
      <c r="R11" s="39"/>
      <c r="S11" s="39"/>
      <c r="T11" s="40"/>
      <c r="U11" s="41"/>
      <c r="V11" s="41"/>
      <c r="W11" s="40"/>
      <c r="X11" s="39"/>
      <c r="Y11" s="39"/>
      <c r="Z11" s="39"/>
      <c r="AA11" s="39"/>
      <c r="AB11" s="39"/>
      <c r="AC11" s="39"/>
      <c r="AD11" s="39"/>
      <c r="AE11" s="9"/>
      <c r="AF11" s="9"/>
      <c r="AG11" s="9"/>
      <c r="AH11" s="9"/>
      <c r="AI11" s="9"/>
      <c r="AJ11" s="9"/>
      <c r="AK11" s="9"/>
      <c r="AL11" s="9"/>
      <c r="AM11" s="9"/>
      <c r="AN11" s="9"/>
      <c r="AO11" s="9"/>
    </row>
    <row r="12" spans="2:41" s="7" customFormat="1" ht="25" customHeight="1" x14ac:dyDescent="0.35">
      <c r="H12" s="139" t="s">
        <v>48</v>
      </c>
      <c r="AF12" s="140" t="s">
        <v>52</v>
      </c>
    </row>
    <row r="13" spans="2:41" s="8" customFormat="1" ht="25" customHeight="1" x14ac:dyDescent="0.35">
      <c r="B13" s="33" t="s">
        <v>16</v>
      </c>
      <c r="C13" s="23"/>
      <c r="D13" s="23"/>
      <c r="E13" s="23"/>
      <c r="F13" s="23"/>
      <c r="G13" s="23"/>
      <c r="H13" s="23"/>
      <c r="I13" s="23"/>
      <c r="J13" s="23"/>
      <c r="K13" s="23"/>
      <c r="L13" s="23"/>
      <c r="M13" s="23"/>
      <c r="N13" s="23"/>
      <c r="O13" s="23"/>
      <c r="P13" s="23"/>
      <c r="Q13" s="23"/>
      <c r="R13" s="23"/>
      <c r="S13" s="50"/>
      <c r="T13" s="50"/>
      <c r="U13" s="50"/>
      <c r="V13" s="50"/>
      <c r="W13" s="50"/>
      <c r="X13" s="50"/>
      <c r="Y13" s="50"/>
      <c r="Z13" s="50"/>
      <c r="AA13" s="50"/>
      <c r="AB13" s="50"/>
      <c r="AC13" s="50"/>
      <c r="AD13" s="50"/>
      <c r="AE13" s="50"/>
      <c r="AF13" s="51"/>
      <c r="AG13" s="15"/>
      <c r="AH13" s="15"/>
      <c r="AI13" s="15"/>
      <c r="AJ13" s="15"/>
      <c r="AK13" s="15"/>
      <c r="AL13" s="15"/>
      <c r="AM13" s="15"/>
      <c r="AN13" s="15"/>
      <c r="AO13" s="15"/>
    </row>
    <row r="14" spans="2:41" s="4" customFormat="1" ht="19" customHeight="1" x14ac:dyDescent="0.25">
      <c r="B14" s="42"/>
      <c r="C14" s="42"/>
      <c r="D14" s="44"/>
      <c r="E14" s="44"/>
      <c r="F14" s="100" t="s">
        <v>17</v>
      </c>
      <c r="G14" s="95" t="s">
        <v>19</v>
      </c>
      <c r="H14" s="48" t="str">
        <f>TEXT($F$4,"MMM-YYYY")</f>
        <v>Jan-2022</v>
      </c>
      <c r="I14" s="48" t="str">
        <f>TEXT(EDATE($F$4,1),"MMM-yyyy")</f>
        <v>Feb-2022</v>
      </c>
      <c r="J14" s="46" t="str">
        <f>TEXT(EDATE($F$4,2),"MMM-yyyy")</f>
        <v>Mar-2022</v>
      </c>
      <c r="K14" s="46" t="str">
        <f>TEXT(EDATE($F$4,3),"MMM-yyyy")</f>
        <v>Apr-2022</v>
      </c>
      <c r="L14" s="46" t="str">
        <f>TEXT(EDATE($F$4,4),"MMM-yyyy")</f>
        <v>May-2022</v>
      </c>
      <c r="M14" s="46" t="str">
        <f>TEXT(EDATE($F$4,5),"MMM-yyyy")</f>
        <v>Jun-2022</v>
      </c>
      <c r="N14" s="46" t="str">
        <f>TEXT(EDATE($F$4,6),"MMM-yyyyy")</f>
        <v>Jul-2022</v>
      </c>
      <c r="O14" s="46" t="str">
        <f>TEXT(EDATE($F$4,7),"MMM-yyyy")</f>
        <v>Aug-2022</v>
      </c>
      <c r="P14" s="46" t="str">
        <f>TEXT(EDATE($F$4,8),"MMM-yyyy")</f>
        <v>Sep-2022</v>
      </c>
      <c r="Q14" s="46" t="str">
        <f>TEXT(EDATE($F$4,9),"MMM-yyyy")</f>
        <v>Oct-2022</v>
      </c>
      <c r="R14" s="46" t="str">
        <f>TEXT(EDATE($F$4,10),"MMM-yyyy")</f>
        <v>Nov-2022</v>
      </c>
      <c r="S14" s="46" t="str">
        <f>TEXT(EDATE($F$4,11),"MMM-yyyy")</f>
        <v>Dec-2022</v>
      </c>
      <c r="T14" s="46" t="str">
        <f>TEXT(EDATE($F$4,12),"MMM-yyyy")</f>
        <v>Jan-2023</v>
      </c>
      <c r="U14" s="46" t="str">
        <f>TEXT(EDATE($F$4,13),"MMM-yyyy")</f>
        <v>Feb-2023</v>
      </c>
      <c r="V14" s="46" t="str">
        <f>TEXT(EDATE($F$4,14),"MMM-yyyy")</f>
        <v>Mar-2023</v>
      </c>
      <c r="W14" s="46" t="str">
        <f>TEXT(EDATE($F$4,15),"MMM-yyyy")</f>
        <v>Apr-2023</v>
      </c>
      <c r="X14" s="46" t="str">
        <f>TEXT(EDATE($F$4,16),"MMM-yyyy")</f>
        <v>May-2023</v>
      </c>
      <c r="Y14" s="46" t="str">
        <f>TEXT(EDATE($F$4,17),"MMM-yyyy")</f>
        <v>Jun-2023</v>
      </c>
      <c r="Z14" s="46" t="str">
        <f>TEXT(EDATE($F$4,18),"MMM-yyyy")</f>
        <v>Jul-2023</v>
      </c>
      <c r="AA14" s="46" t="str">
        <f>TEXT(EDATE($F$4,19),"MMM-yyyy")</f>
        <v>Aug-2023</v>
      </c>
      <c r="AB14" s="46" t="str">
        <f>TEXT(EDATE($F$4,20),"MMM-yyyy")</f>
        <v>Sep-2023</v>
      </c>
      <c r="AC14" s="46" t="str">
        <f>TEXT(EDATE($F$4,21),"MMM-yyyy")</f>
        <v>Oct-2023</v>
      </c>
      <c r="AD14" s="64" t="str">
        <f>TEXT(EDATE($F$4,22),"MMM-yyyy")</f>
        <v>Nov-2023</v>
      </c>
      <c r="AE14" s="68" t="s">
        <v>25</v>
      </c>
      <c r="AF14" s="66" t="s">
        <v>23</v>
      </c>
      <c r="AG14" s="5"/>
      <c r="AH14" s="5"/>
      <c r="AI14" s="5"/>
      <c r="AJ14" s="5"/>
      <c r="AK14" s="5"/>
      <c r="AL14" s="5"/>
      <c r="AM14" s="5"/>
      <c r="AN14" s="5"/>
      <c r="AO14" s="5"/>
    </row>
    <row r="15" spans="2:41" s="8" customFormat="1" ht="25" customHeight="1" x14ac:dyDescent="0.35">
      <c r="B15" s="43" t="s">
        <v>21</v>
      </c>
      <c r="C15" s="43" t="s">
        <v>22</v>
      </c>
      <c r="D15" s="45" t="s">
        <v>3</v>
      </c>
      <c r="E15" s="45" t="s">
        <v>49</v>
      </c>
      <c r="F15" s="101" t="s">
        <v>18</v>
      </c>
      <c r="G15" s="96" t="s">
        <v>20</v>
      </c>
      <c r="H15" s="49">
        <f>NETWORKDAYS($F$4,EOMONTH($F$4,0),)</f>
        <v>21</v>
      </c>
      <c r="I15" s="49">
        <f>NETWORKDAYS(EDATE($F$4,1),EOMONTH(EDATE($F$4,1),0),)</f>
        <v>20</v>
      </c>
      <c r="J15" s="47">
        <f>NETWORKDAYS(EDATE($F$4,2),EOMONTH(EDATE($F$4,2),0),)</f>
        <v>23</v>
      </c>
      <c r="K15" s="47">
        <f>NETWORKDAYS(EDATE($F$4,3),EOMONTH(EDATE($F$4,3),0),)</f>
        <v>21</v>
      </c>
      <c r="L15" s="47">
        <f>NETWORKDAYS(EDATE($F$4,4),EOMONTH(EDATE($F$4,4),0),)</f>
        <v>22</v>
      </c>
      <c r="M15" s="47">
        <f>NETWORKDAYS(EDATE($F$4,5),EOMONTH(EDATE($F$4,5),0),)</f>
        <v>22</v>
      </c>
      <c r="N15" s="47">
        <f>NETWORKDAYS(EDATE($F$4,6),EOMONTH(EDATE($F$4,6),0),)</f>
        <v>21</v>
      </c>
      <c r="O15" s="47">
        <f>NETWORKDAYS(EDATE($F$4,7),EOMONTH(EDATE($F$4,7),0),)</f>
        <v>23</v>
      </c>
      <c r="P15" s="47">
        <f>NETWORKDAYS(EDATE($F$4,8),EOMONTH(EDATE($F$4,8),0),)</f>
        <v>22</v>
      </c>
      <c r="Q15" s="47">
        <f>NETWORKDAYS(EDATE($F$4,9),EOMONTH(EDATE($F$4,9),0),)</f>
        <v>21</v>
      </c>
      <c r="R15" s="47">
        <f>NETWORKDAYS(EDATE($F$4,10),EOMONTH(EDATE($F$4,10),0),)</f>
        <v>22</v>
      </c>
      <c r="S15" s="47">
        <f>NETWORKDAYS(EDATE($F$4,11),EOMONTH(EDATE($F$4,11),0),)</f>
        <v>22</v>
      </c>
      <c r="T15" s="47">
        <f>NETWORKDAYS(EDATE($F$4,12),EOMONTH(EDATE($F$4,12),0),)</f>
        <v>22</v>
      </c>
      <c r="U15" s="47">
        <f>NETWORKDAYS(EDATE($F$4,13),EOMONTH(EDATE($F$4,13),0),)</f>
        <v>20</v>
      </c>
      <c r="V15" s="47">
        <f>NETWORKDAYS(EDATE($F$4,14),EOMONTH(EDATE($F$4,14),0),)</f>
        <v>23</v>
      </c>
      <c r="W15" s="47">
        <f>NETWORKDAYS(EDATE($F$4,15),EOMONTH(EDATE($F$4,15),0),)</f>
        <v>20</v>
      </c>
      <c r="X15" s="47">
        <f>NETWORKDAYS(EDATE($F$4,16),EOMONTH(EDATE($F$4,16),0),)</f>
        <v>23</v>
      </c>
      <c r="Y15" s="47">
        <f>NETWORKDAYS(EDATE($F$4,17),EOMONTH(EDATE($F$4,17),0),)</f>
        <v>22</v>
      </c>
      <c r="Z15" s="47">
        <f>NETWORKDAYS(EDATE($F$4,18),EOMONTH(EDATE($F$4,18),0),)</f>
        <v>21</v>
      </c>
      <c r="AA15" s="47">
        <f>NETWORKDAYS(EDATE($F$4,19),EOMONTH(EDATE($F$4,19),0),)</f>
        <v>23</v>
      </c>
      <c r="AB15" s="47">
        <f>NETWORKDAYS(EDATE($F$4,20),EOMONTH(EDATE($F$4,20),0),)</f>
        <v>21</v>
      </c>
      <c r="AC15" s="47">
        <f>NETWORKDAYS(EDATE($F$4,21),EOMONTH(EDATE($F$4,21),0),)</f>
        <v>22</v>
      </c>
      <c r="AD15" s="65">
        <f>NETWORKDAYS(EDATE($F$4,22),EOMONTH(EDATE($F$4,22),0),)</f>
        <v>22</v>
      </c>
      <c r="AE15" s="69" t="s">
        <v>32</v>
      </c>
      <c r="AF15" s="67" t="s">
        <v>24</v>
      </c>
      <c r="AG15" s="16"/>
      <c r="AH15" s="16"/>
      <c r="AI15" s="16"/>
      <c r="AJ15" s="16"/>
      <c r="AK15" s="16"/>
      <c r="AL15" s="16"/>
      <c r="AM15" s="16"/>
      <c r="AN15" s="16"/>
      <c r="AO15" s="16"/>
    </row>
    <row r="16" spans="2:41" s="12" customFormat="1" ht="25" customHeight="1" x14ac:dyDescent="0.35">
      <c r="B16" s="71" t="s">
        <v>26</v>
      </c>
      <c r="C16" s="71" t="s">
        <v>27</v>
      </c>
      <c r="D16" s="72">
        <v>5</v>
      </c>
      <c r="E16" s="73">
        <v>45</v>
      </c>
      <c r="F16" s="102">
        <v>44562</v>
      </c>
      <c r="G16" s="97">
        <v>44681</v>
      </c>
      <c r="H16" s="84">
        <v>21</v>
      </c>
      <c r="I16" s="84">
        <v>20</v>
      </c>
      <c r="J16" s="84">
        <v>23</v>
      </c>
      <c r="K16" s="84">
        <v>21</v>
      </c>
      <c r="L16" s="84"/>
      <c r="M16" s="84"/>
      <c r="N16" s="84"/>
      <c r="O16" s="84"/>
      <c r="P16" s="84"/>
      <c r="Q16" s="84"/>
      <c r="R16" s="84"/>
      <c r="S16" s="84"/>
      <c r="T16" s="84"/>
      <c r="U16" s="84"/>
      <c r="V16" s="84"/>
      <c r="W16" s="84"/>
      <c r="X16" s="84"/>
      <c r="Y16" s="84"/>
      <c r="Z16" s="84"/>
      <c r="AA16" s="84"/>
      <c r="AB16" s="84"/>
      <c r="AC16" s="84"/>
      <c r="AD16" s="85"/>
      <c r="AE16" s="90">
        <f>SUM(H16:AD16)*8</f>
        <v>680</v>
      </c>
      <c r="AF16" s="91">
        <f>AE16*E16*D16</f>
        <v>153000</v>
      </c>
      <c r="AG16" s="17"/>
      <c r="AH16" s="17"/>
      <c r="AI16" s="17"/>
      <c r="AJ16" s="17"/>
      <c r="AK16" s="17"/>
      <c r="AL16" s="17"/>
      <c r="AM16" s="17"/>
      <c r="AN16" s="17"/>
      <c r="AO16" s="17"/>
    </row>
    <row r="17" spans="2:41" s="12" customFormat="1" ht="25" customHeight="1" x14ac:dyDescent="0.35">
      <c r="B17" s="74" t="s">
        <v>26</v>
      </c>
      <c r="C17" s="74" t="s">
        <v>28</v>
      </c>
      <c r="D17" s="75">
        <v>3</v>
      </c>
      <c r="E17" s="76">
        <v>30</v>
      </c>
      <c r="F17" s="103">
        <v>44682</v>
      </c>
      <c r="G17" s="98">
        <v>44849</v>
      </c>
      <c r="H17" s="86"/>
      <c r="I17" s="86"/>
      <c r="J17" s="86"/>
      <c r="K17" s="86"/>
      <c r="L17" s="86">
        <v>22</v>
      </c>
      <c r="M17" s="86">
        <v>22</v>
      </c>
      <c r="N17" s="86">
        <v>21</v>
      </c>
      <c r="O17" s="86">
        <v>23</v>
      </c>
      <c r="P17" s="86">
        <v>22</v>
      </c>
      <c r="Q17" s="86">
        <v>10</v>
      </c>
      <c r="R17" s="86"/>
      <c r="S17" s="86"/>
      <c r="T17" s="86"/>
      <c r="U17" s="86"/>
      <c r="V17" s="86"/>
      <c r="W17" s="86"/>
      <c r="X17" s="86"/>
      <c r="Y17" s="86"/>
      <c r="Z17" s="86"/>
      <c r="AA17" s="86"/>
      <c r="AB17" s="86"/>
      <c r="AC17" s="86"/>
      <c r="AD17" s="87"/>
      <c r="AE17" s="90">
        <f t="shared" ref="AE17:AE29" si="0">SUM(H17:AD17)*8</f>
        <v>960</v>
      </c>
      <c r="AF17" s="91">
        <f t="shared" ref="AF17:AF29" si="1">AE17*E17*D17</f>
        <v>86400</v>
      </c>
      <c r="AG17" s="18"/>
      <c r="AH17" s="17"/>
      <c r="AI17" s="17"/>
      <c r="AJ17" s="17"/>
      <c r="AK17" s="17"/>
      <c r="AL17" s="17"/>
      <c r="AM17" s="17"/>
      <c r="AN17" s="17"/>
      <c r="AO17" s="17"/>
    </row>
    <row r="18" spans="2:41" s="12" customFormat="1" ht="25" customHeight="1" x14ac:dyDescent="0.35">
      <c r="B18" s="74" t="s">
        <v>29</v>
      </c>
      <c r="C18" s="74" t="s">
        <v>27</v>
      </c>
      <c r="D18" s="75"/>
      <c r="E18" s="76"/>
      <c r="F18" s="103"/>
      <c r="G18" s="98"/>
      <c r="H18" s="86"/>
      <c r="I18" s="86"/>
      <c r="J18" s="86"/>
      <c r="K18" s="86"/>
      <c r="L18" s="86"/>
      <c r="M18" s="86"/>
      <c r="N18" s="86"/>
      <c r="O18" s="86"/>
      <c r="P18" s="86"/>
      <c r="Q18" s="86"/>
      <c r="R18" s="86"/>
      <c r="S18" s="86"/>
      <c r="T18" s="86"/>
      <c r="U18" s="86"/>
      <c r="V18" s="86"/>
      <c r="W18" s="86"/>
      <c r="X18" s="86"/>
      <c r="Y18" s="86"/>
      <c r="Z18" s="86"/>
      <c r="AA18" s="86"/>
      <c r="AB18" s="86"/>
      <c r="AC18" s="86"/>
      <c r="AD18" s="87"/>
      <c r="AE18" s="90">
        <f t="shared" si="0"/>
        <v>0</v>
      </c>
      <c r="AF18" s="91">
        <f t="shared" si="1"/>
        <v>0</v>
      </c>
      <c r="AG18" s="17"/>
      <c r="AH18" s="17"/>
      <c r="AI18" s="17"/>
      <c r="AJ18" s="17"/>
      <c r="AK18" s="17"/>
      <c r="AL18" s="17"/>
      <c r="AM18" s="17"/>
      <c r="AN18" s="17"/>
      <c r="AO18" s="17"/>
    </row>
    <row r="19" spans="2:41" s="12" customFormat="1" ht="25" customHeight="1" x14ac:dyDescent="0.35">
      <c r="B19" s="74" t="s">
        <v>29</v>
      </c>
      <c r="C19" s="74" t="s">
        <v>28</v>
      </c>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 customHeight="1" x14ac:dyDescent="0.35">
      <c r="B20" s="74" t="s">
        <v>29</v>
      </c>
      <c r="C20" s="74" t="s">
        <v>31</v>
      </c>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 customHeight="1" x14ac:dyDescent="0.35">
      <c r="B21" s="74" t="s">
        <v>30</v>
      </c>
      <c r="C21" s="74" t="s">
        <v>27</v>
      </c>
      <c r="D21" s="75">
        <v>4</v>
      </c>
      <c r="E21" s="76">
        <v>25</v>
      </c>
      <c r="F21" s="103">
        <v>44682</v>
      </c>
      <c r="G21" s="98">
        <v>44712</v>
      </c>
      <c r="H21" s="86"/>
      <c r="I21" s="86"/>
      <c r="J21" s="86"/>
      <c r="K21" s="86"/>
      <c r="L21" s="86">
        <v>22</v>
      </c>
      <c r="M21" s="86"/>
      <c r="N21" s="86"/>
      <c r="O21" s="86"/>
      <c r="P21" s="86"/>
      <c r="Q21" s="86"/>
      <c r="R21" s="86"/>
      <c r="S21" s="86"/>
      <c r="T21" s="86"/>
      <c r="U21" s="86"/>
      <c r="V21" s="86"/>
      <c r="W21" s="86"/>
      <c r="X21" s="86"/>
      <c r="Y21" s="86"/>
      <c r="Z21" s="86"/>
      <c r="AA21" s="86"/>
      <c r="AB21" s="86"/>
      <c r="AC21" s="86"/>
      <c r="AD21" s="87"/>
      <c r="AE21" s="90">
        <f t="shared" si="0"/>
        <v>176</v>
      </c>
      <c r="AF21" s="91">
        <f t="shared" si="1"/>
        <v>17600</v>
      </c>
      <c r="AG21" s="17"/>
      <c r="AH21" s="17"/>
      <c r="AI21" s="17"/>
      <c r="AJ21" s="17"/>
      <c r="AK21" s="17"/>
      <c r="AL21" s="17"/>
      <c r="AM21" s="17"/>
      <c r="AN21" s="17"/>
      <c r="AO21" s="17"/>
    </row>
    <row r="22" spans="2:41" s="12" customFormat="1" ht="25" customHeight="1" x14ac:dyDescent="0.35">
      <c r="B22" s="74"/>
      <c r="C22" s="74"/>
      <c r="D22" s="75"/>
      <c r="E22" s="76"/>
      <c r="F22" s="103"/>
      <c r="G22" s="98"/>
      <c r="H22" s="86"/>
      <c r="I22" s="86"/>
      <c r="J22" s="86"/>
      <c r="K22" s="86"/>
      <c r="L22" s="86"/>
      <c r="M22" s="86"/>
      <c r="N22" s="86"/>
      <c r="O22" s="86"/>
      <c r="P22" s="86"/>
      <c r="Q22" s="86"/>
      <c r="R22" s="86"/>
      <c r="S22" s="86"/>
      <c r="T22" s="86"/>
      <c r="U22" s="86"/>
      <c r="V22" s="86"/>
      <c r="W22" s="86"/>
      <c r="X22" s="86"/>
      <c r="Y22" s="86"/>
      <c r="Z22" s="86"/>
      <c r="AA22" s="86"/>
      <c r="AB22" s="86"/>
      <c r="AC22" s="86"/>
      <c r="AD22" s="87"/>
      <c r="AE22" s="90">
        <f t="shared" si="0"/>
        <v>0</v>
      </c>
      <c r="AF22" s="91">
        <f t="shared" si="1"/>
        <v>0</v>
      </c>
      <c r="AG22" s="17"/>
      <c r="AH22" s="17"/>
      <c r="AI22" s="17"/>
      <c r="AJ22" s="17"/>
      <c r="AK22" s="17"/>
      <c r="AL22" s="17"/>
      <c r="AM22" s="17"/>
      <c r="AN22" s="17"/>
      <c r="AO22" s="17"/>
    </row>
    <row r="23" spans="2:41" s="12" customFormat="1" ht="25" customHeight="1" x14ac:dyDescent="0.35">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 customHeight="1" x14ac:dyDescent="0.35">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 customHeight="1" x14ac:dyDescent="0.35">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 customHeight="1" x14ac:dyDescent="0.35">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 customHeight="1" x14ac:dyDescent="0.35">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 customHeight="1" x14ac:dyDescent="0.35">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 customHeight="1" thickBot="1" x14ac:dyDescent="0.4">
      <c r="B29" s="77"/>
      <c r="C29" s="77"/>
      <c r="D29" s="78"/>
      <c r="E29" s="79"/>
      <c r="F29" s="104"/>
      <c r="G29" s="99"/>
      <c r="H29" s="88"/>
      <c r="I29" s="88"/>
      <c r="J29" s="88"/>
      <c r="K29" s="88"/>
      <c r="L29" s="88"/>
      <c r="M29" s="88"/>
      <c r="N29" s="88"/>
      <c r="O29" s="88"/>
      <c r="P29" s="88"/>
      <c r="Q29" s="88"/>
      <c r="R29" s="88"/>
      <c r="S29" s="88"/>
      <c r="T29" s="88"/>
      <c r="U29" s="88"/>
      <c r="V29" s="88"/>
      <c r="W29" s="88"/>
      <c r="X29" s="88"/>
      <c r="Y29" s="88"/>
      <c r="Z29" s="88"/>
      <c r="AA29" s="88"/>
      <c r="AB29" s="88"/>
      <c r="AC29" s="88"/>
      <c r="AD29" s="89"/>
      <c r="AE29" s="90">
        <f t="shared" si="0"/>
        <v>0</v>
      </c>
      <c r="AF29" s="91">
        <f t="shared" si="1"/>
        <v>0</v>
      </c>
      <c r="AG29" s="17"/>
      <c r="AH29" s="17"/>
      <c r="AI29" s="17"/>
      <c r="AJ29" s="17"/>
      <c r="AK29" s="17"/>
      <c r="AL29" s="17"/>
      <c r="AM29" s="17"/>
      <c r="AN29" s="17"/>
      <c r="AO29" s="17"/>
    </row>
    <row r="30" spans="2:41" s="7" customFormat="1" ht="30" customHeight="1" thickTop="1" thickBot="1" x14ac:dyDescent="0.4">
      <c r="B30" s="59" t="s">
        <v>4</v>
      </c>
      <c r="C30" s="60"/>
      <c r="D30" s="60"/>
      <c r="E30" s="61"/>
      <c r="F30" s="62"/>
      <c r="G30" s="63" t="s">
        <v>51</v>
      </c>
      <c r="H30" s="80">
        <f t="shared" ref="H30:AF30" si="2">SUM(H16:H29)</f>
        <v>21</v>
      </c>
      <c r="I30" s="81">
        <f t="shared" si="2"/>
        <v>20</v>
      </c>
      <c r="J30" s="81">
        <f t="shared" si="2"/>
        <v>23</v>
      </c>
      <c r="K30" s="81">
        <f t="shared" si="2"/>
        <v>21</v>
      </c>
      <c r="L30" s="81">
        <f t="shared" si="2"/>
        <v>44</v>
      </c>
      <c r="M30" s="81">
        <f t="shared" si="2"/>
        <v>22</v>
      </c>
      <c r="N30" s="81">
        <f t="shared" si="2"/>
        <v>21</v>
      </c>
      <c r="O30" s="81">
        <f t="shared" si="2"/>
        <v>23</v>
      </c>
      <c r="P30" s="81">
        <f t="shared" si="2"/>
        <v>22</v>
      </c>
      <c r="Q30" s="81">
        <f t="shared" si="2"/>
        <v>10</v>
      </c>
      <c r="R30" s="81">
        <f t="shared" si="2"/>
        <v>0</v>
      </c>
      <c r="S30" s="81">
        <f t="shared" si="2"/>
        <v>0</v>
      </c>
      <c r="T30" s="81">
        <f t="shared" si="2"/>
        <v>0</v>
      </c>
      <c r="U30" s="81">
        <f t="shared" si="2"/>
        <v>0</v>
      </c>
      <c r="V30" s="81">
        <f t="shared" si="2"/>
        <v>0</v>
      </c>
      <c r="W30" s="81">
        <f t="shared" si="2"/>
        <v>0</v>
      </c>
      <c r="X30" s="81">
        <f t="shared" si="2"/>
        <v>0</v>
      </c>
      <c r="Y30" s="81">
        <f t="shared" si="2"/>
        <v>0</v>
      </c>
      <c r="Z30" s="81">
        <f t="shared" si="2"/>
        <v>0</v>
      </c>
      <c r="AA30" s="81">
        <f t="shared" si="2"/>
        <v>0</v>
      </c>
      <c r="AB30" s="81">
        <f t="shared" si="2"/>
        <v>0</v>
      </c>
      <c r="AC30" s="81">
        <f t="shared" si="2"/>
        <v>0</v>
      </c>
      <c r="AD30" s="82">
        <f t="shared" si="2"/>
        <v>0</v>
      </c>
      <c r="AE30" s="113">
        <f t="shared" si="2"/>
        <v>1816</v>
      </c>
      <c r="AF30" s="112">
        <f t="shared" si="2"/>
        <v>257000</v>
      </c>
      <c r="AG30" s="19"/>
      <c r="AH30" s="19"/>
      <c r="AI30" s="19"/>
      <c r="AJ30" s="19"/>
      <c r="AK30" s="19"/>
      <c r="AL30" s="19"/>
      <c r="AM30" s="19"/>
      <c r="AN30" s="19"/>
      <c r="AO30" s="19"/>
    </row>
    <row r="31" spans="2:41" s="7" customFormat="1" ht="25" customHeight="1" x14ac:dyDescent="0.35">
      <c r="H31" s="139" t="s">
        <v>48</v>
      </c>
      <c r="AF31" s="140" t="s">
        <v>52</v>
      </c>
    </row>
    <row r="32" spans="2:41" s="8" customFormat="1" ht="25" customHeight="1" x14ac:dyDescent="0.35">
      <c r="B32" s="33" t="s">
        <v>47</v>
      </c>
      <c r="C32" s="23"/>
      <c r="D32" s="23"/>
      <c r="E32" s="23"/>
      <c r="F32" s="23"/>
      <c r="G32" s="23"/>
      <c r="H32" s="23"/>
      <c r="I32" s="23"/>
      <c r="J32" s="23"/>
      <c r="K32" s="23"/>
      <c r="L32" s="23"/>
      <c r="M32" s="23"/>
      <c r="N32" s="23"/>
      <c r="O32" s="23"/>
      <c r="P32" s="23"/>
      <c r="Q32" s="23"/>
      <c r="R32" s="23"/>
      <c r="S32" s="50"/>
      <c r="T32" s="50"/>
      <c r="U32" s="50"/>
      <c r="V32" s="50"/>
      <c r="W32" s="50"/>
      <c r="X32" s="50"/>
      <c r="Y32" s="50"/>
      <c r="Z32" s="50"/>
      <c r="AA32" s="50"/>
      <c r="AB32" s="50"/>
      <c r="AC32" s="50"/>
      <c r="AD32" s="50"/>
      <c r="AE32" s="50"/>
      <c r="AF32" s="51"/>
      <c r="AG32" s="15"/>
      <c r="AH32" s="15"/>
      <c r="AI32" s="15"/>
      <c r="AJ32" s="15"/>
      <c r="AK32" s="15"/>
      <c r="AL32" s="15"/>
      <c r="AM32" s="15"/>
      <c r="AN32" s="15"/>
      <c r="AO32" s="15"/>
    </row>
    <row r="33" spans="2:41" s="4" customFormat="1" ht="19" customHeight="1" x14ac:dyDescent="0.25">
      <c r="B33" s="42"/>
      <c r="C33" s="42"/>
      <c r="D33" s="44"/>
      <c r="E33" s="44"/>
      <c r="F33" s="100" t="s">
        <v>17</v>
      </c>
      <c r="G33" s="95" t="s">
        <v>19</v>
      </c>
      <c r="H33" s="48" t="str">
        <f>TEXT($F$4,"MMM-YYYY")</f>
        <v>Jan-2022</v>
      </c>
      <c r="I33" s="48" t="str">
        <f>TEXT(EDATE($F$4,1),"MMM-yyyy")</f>
        <v>Feb-2022</v>
      </c>
      <c r="J33" s="46" t="str">
        <f>TEXT(EDATE($F$4,2),"MMM-yyyy")</f>
        <v>Mar-2022</v>
      </c>
      <c r="K33" s="46" t="str">
        <f>TEXT(EDATE($F$4,3),"MMM-yyyy")</f>
        <v>Apr-2022</v>
      </c>
      <c r="L33" s="46" t="str">
        <f>TEXT(EDATE($F$4,4),"MMM-yyyy")</f>
        <v>May-2022</v>
      </c>
      <c r="M33" s="46" t="str">
        <f>TEXT(EDATE($F$4,5),"MMM-yyyy")</f>
        <v>Jun-2022</v>
      </c>
      <c r="N33" s="46" t="str">
        <f>TEXT(EDATE($F$4,6),"MMM-yyyyy")</f>
        <v>Jul-2022</v>
      </c>
      <c r="O33" s="46" t="str">
        <f>TEXT(EDATE($F$4,7),"MMM-yyyy")</f>
        <v>Aug-2022</v>
      </c>
      <c r="P33" s="46" t="str">
        <f>TEXT(EDATE($F$4,8),"MMM-yyyy")</f>
        <v>Sep-2022</v>
      </c>
      <c r="Q33" s="46" t="str">
        <f>TEXT(EDATE($F$4,9),"MMM-yyyy")</f>
        <v>Oct-2022</v>
      </c>
      <c r="R33" s="46" t="str">
        <f>TEXT(EDATE($F$4,10),"MMM-yyyy")</f>
        <v>Nov-2022</v>
      </c>
      <c r="S33" s="46" t="str">
        <f>TEXT(EDATE($F$4,11),"MMM-yyyy")</f>
        <v>Dec-2022</v>
      </c>
      <c r="T33" s="46" t="str">
        <f>TEXT(EDATE($F$4,12),"MMM-yyyy")</f>
        <v>Jan-2023</v>
      </c>
      <c r="U33" s="46" t="str">
        <f>TEXT(EDATE($F$4,13),"MMM-yyyy")</f>
        <v>Feb-2023</v>
      </c>
      <c r="V33" s="46" t="str">
        <f>TEXT(EDATE($F$4,14),"MMM-yyyy")</f>
        <v>Mar-2023</v>
      </c>
      <c r="W33" s="46" t="str">
        <f>TEXT(EDATE($F$4,15),"MMM-yyyy")</f>
        <v>Apr-2023</v>
      </c>
      <c r="X33" s="46" t="str">
        <f>TEXT(EDATE($F$4,16),"MMM-yyyy")</f>
        <v>May-2023</v>
      </c>
      <c r="Y33" s="46" t="str">
        <f>TEXT(EDATE($F$4,17),"MMM-yyyy")</f>
        <v>Jun-2023</v>
      </c>
      <c r="Z33" s="46" t="str">
        <f>TEXT(EDATE($F$4,18),"MMM-yyyy")</f>
        <v>Jul-2023</v>
      </c>
      <c r="AA33" s="46" t="str">
        <f>TEXT(EDATE($F$4,19),"MMM-yyyy")</f>
        <v>Aug-2023</v>
      </c>
      <c r="AB33" s="46" t="str">
        <f>TEXT(EDATE($F$4,20),"MMM-yyyy")</f>
        <v>Sep-2023</v>
      </c>
      <c r="AC33" s="46" t="str">
        <f>TEXT(EDATE($F$4,21),"MMM-yyyy")</f>
        <v>Oct-2023</v>
      </c>
      <c r="AD33" s="64" t="str">
        <f>TEXT(EDATE($F$4,22),"MMM-yyyy")</f>
        <v>Nov-2023</v>
      </c>
      <c r="AE33" s="68" t="s">
        <v>25</v>
      </c>
      <c r="AF33" s="66" t="s">
        <v>23</v>
      </c>
      <c r="AG33" s="5"/>
      <c r="AH33" s="5"/>
      <c r="AI33" s="5"/>
      <c r="AJ33" s="5"/>
      <c r="AK33" s="5"/>
      <c r="AL33" s="5"/>
      <c r="AM33" s="5"/>
      <c r="AN33" s="5"/>
      <c r="AO33" s="5"/>
    </row>
    <row r="34" spans="2:41" s="8" customFormat="1" ht="25" customHeight="1" x14ac:dyDescent="0.35">
      <c r="B34" s="43" t="s">
        <v>21</v>
      </c>
      <c r="C34" s="43" t="s">
        <v>22</v>
      </c>
      <c r="D34" s="45" t="s">
        <v>3</v>
      </c>
      <c r="E34" s="45" t="s">
        <v>49</v>
      </c>
      <c r="F34" s="101" t="s">
        <v>18</v>
      </c>
      <c r="G34" s="96" t="s">
        <v>20</v>
      </c>
      <c r="H34" s="49">
        <f>NETWORKDAYS($F$4,EOMONTH($F$4,0),)</f>
        <v>21</v>
      </c>
      <c r="I34" s="49">
        <f>NETWORKDAYS(EDATE($F$4,1),EOMONTH(EDATE($F$4,1),0),)</f>
        <v>20</v>
      </c>
      <c r="J34" s="47">
        <f>NETWORKDAYS(EDATE($F$4,2),EOMONTH(EDATE($F$4,2),0),)</f>
        <v>23</v>
      </c>
      <c r="K34" s="47">
        <f>NETWORKDAYS(EDATE($F$4,3),EOMONTH(EDATE($F$4,3),0),)</f>
        <v>21</v>
      </c>
      <c r="L34" s="47">
        <f>NETWORKDAYS(EDATE($F$4,4),EOMONTH(EDATE($F$4,4),0),)</f>
        <v>22</v>
      </c>
      <c r="M34" s="47">
        <f>NETWORKDAYS(EDATE($F$4,5),EOMONTH(EDATE($F$4,5),0),)</f>
        <v>22</v>
      </c>
      <c r="N34" s="47">
        <f>NETWORKDAYS(EDATE($F$4,6),EOMONTH(EDATE($F$4,6),0),)</f>
        <v>21</v>
      </c>
      <c r="O34" s="47">
        <f>NETWORKDAYS(EDATE($F$4,7),EOMONTH(EDATE($F$4,7),0),)</f>
        <v>23</v>
      </c>
      <c r="P34" s="47">
        <f>NETWORKDAYS(EDATE($F$4,8),EOMONTH(EDATE($F$4,8),0),)</f>
        <v>22</v>
      </c>
      <c r="Q34" s="47">
        <f>NETWORKDAYS(EDATE($F$4,9),EOMONTH(EDATE($F$4,9),0),)</f>
        <v>21</v>
      </c>
      <c r="R34" s="47">
        <f>NETWORKDAYS(EDATE($F$4,10),EOMONTH(EDATE($F$4,10),0),)</f>
        <v>22</v>
      </c>
      <c r="S34" s="47">
        <f>NETWORKDAYS(EDATE($F$4,11),EOMONTH(EDATE($F$4,11),0),)</f>
        <v>22</v>
      </c>
      <c r="T34" s="47">
        <f>NETWORKDAYS(EDATE($F$4,12),EOMONTH(EDATE($F$4,12),0),)</f>
        <v>22</v>
      </c>
      <c r="U34" s="47">
        <f>NETWORKDAYS(EDATE($F$4,13),EOMONTH(EDATE($F$4,13),0),)</f>
        <v>20</v>
      </c>
      <c r="V34" s="47">
        <f>NETWORKDAYS(EDATE($F$4,14),EOMONTH(EDATE($F$4,14),0),)</f>
        <v>23</v>
      </c>
      <c r="W34" s="47">
        <f>NETWORKDAYS(EDATE($F$4,15),EOMONTH(EDATE($F$4,15),0),)</f>
        <v>20</v>
      </c>
      <c r="X34" s="47">
        <f>NETWORKDAYS(EDATE($F$4,16),EOMONTH(EDATE($F$4,16),0),)</f>
        <v>23</v>
      </c>
      <c r="Y34" s="47">
        <f>NETWORKDAYS(EDATE($F$4,17),EOMONTH(EDATE($F$4,17),0),)</f>
        <v>22</v>
      </c>
      <c r="Z34" s="47">
        <f>NETWORKDAYS(EDATE($F$4,18),EOMONTH(EDATE($F$4,18),0),)</f>
        <v>21</v>
      </c>
      <c r="AA34" s="47">
        <f>NETWORKDAYS(EDATE($F$4,19),EOMONTH(EDATE($F$4,19),0),)</f>
        <v>23</v>
      </c>
      <c r="AB34" s="47">
        <f>NETWORKDAYS(EDATE($F$4,20),EOMONTH(EDATE($F$4,20),0),)</f>
        <v>21</v>
      </c>
      <c r="AC34" s="47">
        <f>NETWORKDAYS(EDATE($F$4,21),EOMONTH(EDATE($F$4,21),0),)</f>
        <v>22</v>
      </c>
      <c r="AD34" s="65">
        <f>NETWORKDAYS(EDATE($F$4,22),EOMONTH(EDATE($F$4,22),0),)</f>
        <v>22</v>
      </c>
      <c r="AE34" s="69" t="s">
        <v>32</v>
      </c>
      <c r="AF34" s="67" t="s">
        <v>24</v>
      </c>
      <c r="AG34" s="16"/>
      <c r="AH34" s="16"/>
      <c r="AI34" s="16"/>
      <c r="AJ34" s="16"/>
      <c r="AK34" s="16"/>
      <c r="AL34" s="16"/>
      <c r="AM34" s="16"/>
      <c r="AN34" s="16"/>
      <c r="AO34" s="16"/>
    </row>
    <row r="35" spans="2:41" s="12" customFormat="1" ht="25" customHeight="1" x14ac:dyDescent="0.35">
      <c r="B35" s="71" t="s">
        <v>26</v>
      </c>
      <c r="C35" s="71" t="s">
        <v>27</v>
      </c>
      <c r="D35" s="72">
        <v>1</v>
      </c>
      <c r="E35" s="73">
        <v>50</v>
      </c>
      <c r="F35" s="102"/>
      <c r="G35" s="97"/>
      <c r="H35" s="84">
        <v>21</v>
      </c>
      <c r="I35" s="84"/>
      <c r="J35" s="84"/>
      <c r="K35" s="84"/>
      <c r="L35" s="84"/>
      <c r="M35" s="84"/>
      <c r="N35" s="84"/>
      <c r="O35" s="84"/>
      <c r="P35" s="84"/>
      <c r="Q35" s="84"/>
      <c r="R35" s="84"/>
      <c r="S35" s="84"/>
      <c r="T35" s="84"/>
      <c r="U35" s="84"/>
      <c r="V35" s="84"/>
      <c r="W35" s="84"/>
      <c r="X35" s="84"/>
      <c r="Y35" s="84"/>
      <c r="Z35" s="84"/>
      <c r="AA35" s="84"/>
      <c r="AB35" s="84"/>
      <c r="AC35" s="84"/>
      <c r="AD35" s="85"/>
      <c r="AE35" s="90">
        <f>SUM(H35:AD35)*8</f>
        <v>168</v>
      </c>
      <c r="AF35" s="91">
        <f>AE35*E35*D35</f>
        <v>8400</v>
      </c>
      <c r="AG35" s="17"/>
      <c r="AH35" s="17"/>
      <c r="AI35" s="17"/>
      <c r="AJ35" s="17"/>
      <c r="AK35" s="17"/>
      <c r="AL35" s="17"/>
      <c r="AM35" s="17"/>
      <c r="AN35" s="17"/>
      <c r="AO35" s="17"/>
    </row>
    <row r="36" spans="2:41" s="12" customFormat="1" ht="25" customHeight="1" x14ac:dyDescent="0.35">
      <c r="B36" s="74"/>
      <c r="C36" s="74"/>
      <c r="D36" s="75"/>
      <c r="E36" s="76"/>
      <c r="F36" s="103"/>
      <c r="G36" s="98"/>
      <c r="H36" s="86"/>
      <c r="I36" s="86"/>
      <c r="J36" s="86"/>
      <c r="K36" s="86"/>
      <c r="L36" s="86"/>
      <c r="M36" s="86"/>
      <c r="N36" s="86"/>
      <c r="O36" s="86"/>
      <c r="P36" s="86"/>
      <c r="Q36" s="86"/>
      <c r="R36" s="86"/>
      <c r="S36" s="86"/>
      <c r="T36" s="86"/>
      <c r="U36" s="86"/>
      <c r="V36" s="86"/>
      <c r="W36" s="86"/>
      <c r="X36" s="86"/>
      <c r="Y36" s="86"/>
      <c r="Z36" s="86"/>
      <c r="AA36" s="86"/>
      <c r="AB36" s="86"/>
      <c r="AC36" s="86"/>
      <c r="AD36" s="87"/>
      <c r="AE36" s="90">
        <f t="shared" ref="AE36:AE42" si="3">SUM(H36:AD36)*8</f>
        <v>0</v>
      </c>
      <c r="AF36" s="91">
        <f t="shared" ref="AF36:AF42" si="4">AE36*E36*D36</f>
        <v>0</v>
      </c>
      <c r="AG36" s="18"/>
      <c r="AH36" s="17"/>
      <c r="AI36" s="17"/>
      <c r="AJ36" s="17"/>
      <c r="AK36" s="17"/>
      <c r="AL36" s="17"/>
      <c r="AM36" s="17"/>
      <c r="AN36" s="17"/>
      <c r="AO36" s="17"/>
    </row>
    <row r="37" spans="2:41" s="12" customFormat="1" ht="25" customHeight="1" x14ac:dyDescent="0.35">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si="3"/>
        <v>0</v>
      </c>
      <c r="AF37" s="91">
        <f t="shared" si="4"/>
        <v>0</v>
      </c>
      <c r="AG37" s="17"/>
      <c r="AH37" s="17"/>
      <c r="AI37" s="17"/>
      <c r="AJ37" s="17"/>
      <c r="AK37" s="17"/>
      <c r="AL37" s="17"/>
      <c r="AM37" s="17"/>
      <c r="AN37" s="17"/>
      <c r="AO37" s="17"/>
    </row>
    <row r="38" spans="2:41" s="12" customFormat="1" ht="25" customHeight="1" x14ac:dyDescent="0.35">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 customHeight="1" x14ac:dyDescent="0.35">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 customHeight="1" x14ac:dyDescent="0.35">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 customHeight="1" x14ac:dyDescent="0.35">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 customHeight="1" thickBot="1" x14ac:dyDescent="0.4">
      <c r="B42" s="77"/>
      <c r="C42" s="77"/>
      <c r="D42" s="78"/>
      <c r="E42" s="79"/>
      <c r="F42" s="104"/>
      <c r="G42" s="99"/>
      <c r="H42" s="88"/>
      <c r="I42" s="88"/>
      <c r="J42" s="88"/>
      <c r="K42" s="88"/>
      <c r="L42" s="88"/>
      <c r="M42" s="88"/>
      <c r="N42" s="88"/>
      <c r="O42" s="88"/>
      <c r="P42" s="88"/>
      <c r="Q42" s="88"/>
      <c r="R42" s="88"/>
      <c r="S42" s="88"/>
      <c r="T42" s="88"/>
      <c r="U42" s="88"/>
      <c r="V42" s="88"/>
      <c r="W42" s="88"/>
      <c r="X42" s="88"/>
      <c r="Y42" s="88"/>
      <c r="Z42" s="88"/>
      <c r="AA42" s="88"/>
      <c r="AB42" s="88"/>
      <c r="AC42" s="88"/>
      <c r="AD42" s="89"/>
      <c r="AE42" s="90">
        <f t="shared" si="3"/>
        <v>0</v>
      </c>
      <c r="AF42" s="91">
        <f t="shared" si="4"/>
        <v>0</v>
      </c>
      <c r="AG42" s="17"/>
      <c r="AH42" s="17"/>
      <c r="AI42" s="17"/>
      <c r="AJ42" s="17"/>
      <c r="AK42" s="17"/>
      <c r="AL42" s="17"/>
      <c r="AM42" s="17"/>
      <c r="AN42" s="17"/>
      <c r="AO42" s="17"/>
    </row>
    <row r="43" spans="2:41" s="7" customFormat="1" ht="30" customHeight="1" thickTop="1" thickBot="1" x14ac:dyDescent="0.4">
      <c r="B43" s="59" t="s">
        <v>4</v>
      </c>
      <c r="C43" s="60"/>
      <c r="D43" s="60"/>
      <c r="E43" s="61"/>
      <c r="F43" s="62"/>
      <c r="G43" s="63" t="s">
        <v>51</v>
      </c>
      <c r="H43" s="80">
        <f t="shared" ref="H43:AF43" si="5">SUM(H35:H42)</f>
        <v>21</v>
      </c>
      <c r="I43" s="81">
        <f t="shared" si="5"/>
        <v>0</v>
      </c>
      <c r="J43" s="81">
        <f t="shared" si="5"/>
        <v>0</v>
      </c>
      <c r="K43" s="81">
        <f t="shared" si="5"/>
        <v>0</v>
      </c>
      <c r="L43" s="81">
        <f t="shared" si="5"/>
        <v>0</v>
      </c>
      <c r="M43" s="81">
        <f t="shared" si="5"/>
        <v>0</v>
      </c>
      <c r="N43" s="81">
        <f t="shared" si="5"/>
        <v>0</v>
      </c>
      <c r="O43" s="81">
        <f t="shared" si="5"/>
        <v>0</v>
      </c>
      <c r="P43" s="81">
        <f t="shared" si="5"/>
        <v>0</v>
      </c>
      <c r="Q43" s="81">
        <f t="shared" si="5"/>
        <v>0</v>
      </c>
      <c r="R43" s="81">
        <f t="shared" si="5"/>
        <v>0</v>
      </c>
      <c r="S43" s="81">
        <f t="shared" si="5"/>
        <v>0</v>
      </c>
      <c r="T43" s="81">
        <f t="shared" si="5"/>
        <v>0</v>
      </c>
      <c r="U43" s="81">
        <f t="shared" si="5"/>
        <v>0</v>
      </c>
      <c r="V43" s="81">
        <f t="shared" si="5"/>
        <v>0</v>
      </c>
      <c r="W43" s="81">
        <f t="shared" si="5"/>
        <v>0</v>
      </c>
      <c r="X43" s="81">
        <f t="shared" si="5"/>
        <v>0</v>
      </c>
      <c r="Y43" s="81">
        <f t="shared" si="5"/>
        <v>0</v>
      </c>
      <c r="Z43" s="81">
        <f t="shared" si="5"/>
        <v>0</v>
      </c>
      <c r="AA43" s="81">
        <f t="shared" si="5"/>
        <v>0</v>
      </c>
      <c r="AB43" s="81">
        <f t="shared" si="5"/>
        <v>0</v>
      </c>
      <c r="AC43" s="81">
        <f t="shared" si="5"/>
        <v>0</v>
      </c>
      <c r="AD43" s="82">
        <f t="shared" si="5"/>
        <v>0</v>
      </c>
      <c r="AE43" s="113">
        <f t="shared" si="5"/>
        <v>168</v>
      </c>
      <c r="AF43" s="112">
        <f t="shared" si="5"/>
        <v>8400</v>
      </c>
      <c r="AG43" s="19"/>
      <c r="AH43" s="19"/>
      <c r="AI43" s="19"/>
      <c r="AJ43" s="19"/>
      <c r="AK43" s="19"/>
      <c r="AL43" s="19"/>
      <c r="AM43" s="19"/>
      <c r="AN43" s="19"/>
      <c r="AO43" s="19"/>
    </row>
    <row r="44" spans="2:41" s="7" customFormat="1" ht="25" customHeight="1" thickBot="1" x14ac:dyDescent="0.4">
      <c r="H44" s="70"/>
      <c r="AE44" s="136" t="s">
        <v>44</v>
      </c>
      <c r="AF44" s="136" t="s">
        <v>23</v>
      </c>
    </row>
    <row r="45" spans="2:41" s="7" customFormat="1" ht="30" customHeight="1" thickTop="1" thickBot="1" x14ac:dyDescent="0.4">
      <c r="E45" s="61"/>
      <c r="F45" s="62"/>
      <c r="G45" s="63" t="s">
        <v>43</v>
      </c>
      <c r="H45" s="135">
        <f>(H30+H43)*8</f>
        <v>336</v>
      </c>
      <c r="I45" s="135">
        <f t="shared" ref="I45:AD45" si="6">(I30+I43)*8</f>
        <v>160</v>
      </c>
      <c r="J45" s="135">
        <f t="shared" si="6"/>
        <v>184</v>
      </c>
      <c r="K45" s="135">
        <f t="shared" si="6"/>
        <v>168</v>
      </c>
      <c r="L45" s="135">
        <f t="shared" si="6"/>
        <v>352</v>
      </c>
      <c r="M45" s="135">
        <f t="shared" si="6"/>
        <v>176</v>
      </c>
      <c r="N45" s="135">
        <f t="shared" si="6"/>
        <v>168</v>
      </c>
      <c r="O45" s="135">
        <f t="shared" si="6"/>
        <v>184</v>
      </c>
      <c r="P45" s="135">
        <f t="shared" si="6"/>
        <v>176</v>
      </c>
      <c r="Q45" s="135">
        <f t="shared" si="6"/>
        <v>80</v>
      </c>
      <c r="R45" s="135">
        <f t="shared" si="6"/>
        <v>0</v>
      </c>
      <c r="S45" s="135">
        <f t="shared" si="6"/>
        <v>0</v>
      </c>
      <c r="T45" s="135">
        <f t="shared" si="6"/>
        <v>0</v>
      </c>
      <c r="U45" s="135">
        <f t="shared" si="6"/>
        <v>0</v>
      </c>
      <c r="V45" s="135">
        <f t="shared" si="6"/>
        <v>0</v>
      </c>
      <c r="W45" s="135">
        <f t="shared" si="6"/>
        <v>0</v>
      </c>
      <c r="X45" s="135">
        <f t="shared" si="6"/>
        <v>0</v>
      </c>
      <c r="Y45" s="135">
        <f t="shared" si="6"/>
        <v>0</v>
      </c>
      <c r="Z45" s="135">
        <f t="shared" si="6"/>
        <v>0</v>
      </c>
      <c r="AA45" s="135">
        <f t="shared" si="6"/>
        <v>0</v>
      </c>
      <c r="AB45" s="135">
        <f t="shared" si="6"/>
        <v>0</v>
      </c>
      <c r="AC45" s="135">
        <f t="shared" si="6"/>
        <v>0</v>
      </c>
      <c r="AD45" s="135">
        <f t="shared" si="6"/>
        <v>0</v>
      </c>
      <c r="AE45" s="113">
        <f>SUM(AE30,AE43)</f>
        <v>1984</v>
      </c>
      <c r="AF45" s="112">
        <f>SUM(AF30,AF43)</f>
        <v>265400</v>
      </c>
      <c r="AG45" s="19"/>
      <c r="AH45" s="19"/>
      <c r="AI45" s="19"/>
      <c r="AJ45" s="19"/>
      <c r="AK45" s="19"/>
      <c r="AL45" s="19"/>
      <c r="AM45" s="19"/>
      <c r="AN45" s="19"/>
      <c r="AO45" s="19"/>
    </row>
    <row r="46" spans="2:41" s="7" customFormat="1" ht="25" customHeight="1" x14ac:dyDescent="0.35">
      <c r="H46" s="139" t="s">
        <v>33</v>
      </c>
      <c r="AF46" s="83"/>
    </row>
    <row r="47" spans="2:41" s="8" customFormat="1" ht="25" customHeight="1" x14ac:dyDescent="0.35">
      <c r="B47" s="33" t="s">
        <v>39</v>
      </c>
      <c r="C47" s="23"/>
      <c r="D47" s="23"/>
      <c r="E47" s="23"/>
      <c r="F47" s="23"/>
      <c r="G47" s="23"/>
      <c r="H47" s="23"/>
      <c r="I47" s="23"/>
      <c r="J47" s="23"/>
      <c r="K47" s="23"/>
      <c r="L47" s="23"/>
      <c r="M47" s="23"/>
      <c r="N47" s="23"/>
      <c r="O47" s="23"/>
      <c r="P47" s="23"/>
      <c r="Q47" s="23"/>
      <c r="R47" s="23"/>
      <c r="S47" s="50"/>
      <c r="T47" s="50"/>
      <c r="U47" s="50"/>
      <c r="V47" s="50"/>
      <c r="W47" s="50"/>
      <c r="X47" s="50"/>
      <c r="Y47" s="50"/>
      <c r="Z47" s="50"/>
      <c r="AA47" s="50"/>
      <c r="AB47" s="50"/>
      <c r="AC47" s="50"/>
      <c r="AD47" s="50"/>
      <c r="AE47" s="51"/>
      <c r="AF47" s="15"/>
      <c r="AG47" s="15"/>
      <c r="AH47" s="15"/>
      <c r="AI47" s="15"/>
      <c r="AJ47" s="15"/>
      <c r="AK47" s="15"/>
      <c r="AL47" s="15"/>
      <c r="AM47" s="15"/>
      <c r="AN47" s="15"/>
      <c r="AO47" s="15"/>
    </row>
    <row r="48" spans="2:41" s="8" customFormat="1" ht="25" customHeight="1" x14ac:dyDescent="0.35">
      <c r="B48" s="24" t="s">
        <v>40</v>
      </c>
      <c r="C48" s="25"/>
      <c r="D48" s="25"/>
      <c r="E48" s="25"/>
      <c r="F48" s="132"/>
      <c r="G48" s="133"/>
      <c r="H48" s="123" t="str">
        <f>TEXT($F$4,"MMM-YYYY")</f>
        <v>Jan-2022</v>
      </c>
      <c r="I48" s="105" t="str">
        <f>TEXT(EDATE($F$4,1),"MMM-yyyy")</f>
        <v>Feb-2022</v>
      </c>
      <c r="J48" s="106" t="str">
        <f>TEXT(EDATE($F$4,2),"MMM-yyyy")</f>
        <v>Mar-2022</v>
      </c>
      <c r="K48" s="106" t="str">
        <f>TEXT(EDATE($F$4,3),"MMM-yyyy")</f>
        <v>Apr-2022</v>
      </c>
      <c r="L48" s="106" t="str">
        <f>TEXT(EDATE($F$4,4),"MMM-yyyy")</f>
        <v>May-2022</v>
      </c>
      <c r="M48" s="106" t="str">
        <f>TEXT(EDATE($F$4,5),"MMM-yyyy")</f>
        <v>Jun-2022</v>
      </c>
      <c r="N48" s="106" t="str">
        <f>TEXT(EDATE($F$4,6),"MMM-yyyyy")</f>
        <v>Jul-2022</v>
      </c>
      <c r="O48" s="106" t="str">
        <f>TEXT(EDATE($F$4,7),"MMM-yyyy")</f>
        <v>Aug-2022</v>
      </c>
      <c r="P48" s="106" t="str">
        <f>TEXT(EDATE($F$4,8),"MMM-yyyy")</f>
        <v>Sep-2022</v>
      </c>
      <c r="Q48" s="106" t="str">
        <f>TEXT(EDATE($F$4,9),"MMM-yyyy")</f>
        <v>Oct-2022</v>
      </c>
      <c r="R48" s="106" t="str">
        <f>TEXT(EDATE($F$4,10),"MMM-yyyy")</f>
        <v>Nov-2022</v>
      </c>
      <c r="S48" s="106" t="str">
        <f>TEXT(EDATE($F$4,11),"MMM-yyyy")</f>
        <v>Dec-2022</v>
      </c>
      <c r="T48" s="106" t="str">
        <f>TEXT(EDATE($F$4,12),"MMM-yyyy")</f>
        <v>Jan-2023</v>
      </c>
      <c r="U48" s="106" t="str">
        <f>TEXT(EDATE($F$4,13),"MMM-yyyy")</f>
        <v>Feb-2023</v>
      </c>
      <c r="V48" s="106" t="str">
        <f>TEXT(EDATE($F$4,14),"MMM-yyyy")</f>
        <v>Mar-2023</v>
      </c>
      <c r="W48" s="106" t="str">
        <f>TEXT(EDATE($F$4,15),"MMM-yyyy")</f>
        <v>Apr-2023</v>
      </c>
      <c r="X48" s="106" t="str">
        <f>TEXT(EDATE($F$4,16),"MMM-yyyy")</f>
        <v>May-2023</v>
      </c>
      <c r="Y48" s="106" t="str">
        <f>TEXT(EDATE($F$4,17),"MMM-yyyy")</f>
        <v>Jun-2023</v>
      </c>
      <c r="Z48" s="106" t="str">
        <f>TEXT(EDATE($F$4,18),"MMM-yyyy")</f>
        <v>Jul-2023</v>
      </c>
      <c r="AA48" s="106" t="str">
        <f>TEXT(EDATE($F$4,19),"MMM-yyyy")</f>
        <v>Aug-2023</v>
      </c>
      <c r="AB48" s="106" t="str">
        <f>TEXT(EDATE($F$4,20),"MMM-yyyy")</f>
        <v>Sep-2023</v>
      </c>
      <c r="AC48" s="106" t="str">
        <f>TEXT(EDATE($F$4,21),"MMM-yyyy")</f>
        <v>Oct-2023</v>
      </c>
      <c r="AD48" s="107" t="str">
        <f>TEXT(EDATE($F$4,22),"MMM-yyyy")</f>
        <v>Nov-2023</v>
      </c>
      <c r="AE48" s="108" t="s">
        <v>23</v>
      </c>
      <c r="AF48" s="16"/>
      <c r="AG48" s="16"/>
      <c r="AH48" s="16"/>
      <c r="AI48" s="16"/>
      <c r="AJ48" s="16"/>
      <c r="AK48" s="16"/>
      <c r="AL48" s="16"/>
      <c r="AM48" s="16"/>
      <c r="AN48" s="16"/>
      <c r="AO48" s="16"/>
    </row>
    <row r="49" spans="2:41" s="12" customFormat="1" ht="25" customHeight="1" x14ac:dyDescent="0.35">
      <c r="B49" s="28" t="s">
        <v>34</v>
      </c>
      <c r="C49" s="29"/>
      <c r="D49" s="29"/>
      <c r="E49" s="29"/>
      <c r="F49" s="134"/>
      <c r="G49" s="98"/>
      <c r="H49" s="124">
        <v>18000</v>
      </c>
      <c r="I49" s="114"/>
      <c r="J49" s="114"/>
      <c r="K49" s="114"/>
      <c r="L49" s="114"/>
      <c r="M49" s="114"/>
      <c r="N49" s="114"/>
      <c r="O49" s="114"/>
      <c r="P49" s="114"/>
      <c r="Q49" s="114"/>
      <c r="R49" s="114"/>
      <c r="S49" s="114"/>
      <c r="T49" s="114"/>
      <c r="U49" s="114"/>
      <c r="V49" s="114"/>
      <c r="W49" s="114"/>
      <c r="X49" s="114"/>
      <c r="Y49" s="114"/>
      <c r="Z49" s="114"/>
      <c r="AA49" s="114"/>
      <c r="AB49" s="114"/>
      <c r="AC49" s="114"/>
      <c r="AD49" s="115"/>
      <c r="AE49" s="120">
        <f>SUM(H49:AD49)</f>
        <v>18000</v>
      </c>
      <c r="AF49" s="17"/>
      <c r="AG49" s="17"/>
      <c r="AH49" s="17"/>
      <c r="AI49" s="17"/>
      <c r="AJ49" s="17"/>
      <c r="AK49" s="17"/>
      <c r="AL49" s="17"/>
      <c r="AM49" s="17"/>
      <c r="AN49" s="17"/>
      <c r="AO49" s="17"/>
    </row>
    <row r="50" spans="2:41" s="12" customFormat="1" ht="25" customHeight="1" x14ac:dyDescent="0.35">
      <c r="B50" s="28" t="s">
        <v>35</v>
      </c>
      <c r="C50" s="29"/>
      <c r="D50" s="29"/>
      <c r="E50" s="29"/>
      <c r="F50" s="134"/>
      <c r="G50" s="98"/>
      <c r="H50" s="125">
        <v>26000</v>
      </c>
      <c r="I50" s="116"/>
      <c r="J50" s="116"/>
      <c r="K50" s="116"/>
      <c r="L50" s="116"/>
      <c r="M50" s="116"/>
      <c r="N50" s="116"/>
      <c r="O50" s="116"/>
      <c r="P50" s="116"/>
      <c r="Q50" s="116"/>
      <c r="R50" s="116"/>
      <c r="S50" s="116"/>
      <c r="T50" s="116"/>
      <c r="U50" s="116"/>
      <c r="V50" s="116"/>
      <c r="W50" s="116"/>
      <c r="X50" s="116"/>
      <c r="Y50" s="116"/>
      <c r="Z50" s="116"/>
      <c r="AA50" s="116"/>
      <c r="AB50" s="116"/>
      <c r="AC50" s="116"/>
      <c r="AD50" s="117"/>
      <c r="AE50" s="121">
        <f t="shared" ref="AE50:AE55" si="7">SUM(H50:AD50)</f>
        <v>26000</v>
      </c>
      <c r="AF50" s="18"/>
      <c r="AG50" s="18"/>
      <c r="AH50" s="17"/>
      <c r="AI50" s="17"/>
      <c r="AJ50" s="17"/>
      <c r="AK50" s="17"/>
      <c r="AL50" s="17"/>
      <c r="AM50" s="17"/>
      <c r="AN50" s="17"/>
      <c r="AO50" s="17"/>
    </row>
    <row r="51" spans="2:41" s="12" customFormat="1" ht="25" customHeight="1" x14ac:dyDescent="0.35">
      <c r="B51" s="28" t="s">
        <v>36</v>
      </c>
      <c r="C51" s="29"/>
      <c r="D51" s="29"/>
      <c r="E51" s="29"/>
      <c r="F51" s="134"/>
      <c r="G51" s="98"/>
      <c r="H51" s="125">
        <v>14500</v>
      </c>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si="7"/>
        <v>14500</v>
      </c>
      <c r="AF51" s="17"/>
      <c r="AG51" s="17"/>
      <c r="AH51" s="17"/>
      <c r="AI51" s="17"/>
      <c r="AJ51" s="17"/>
      <c r="AK51" s="17"/>
      <c r="AL51" s="17"/>
      <c r="AM51" s="17"/>
      <c r="AN51" s="17"/>
      <c r="AO51" s="17"/>
    </row>
    <row r="52" spans="2:41" s="12" customFormat="1" ht="25" customHeight="1" x14ac:dyDescent="0.35">
      <c r="B52" s="28" t="s">
        <v>37</v>
      </c>
      <c r="C52" s="29"/>
      <c r="D52" s="29"/>
      <c r="E52" s="29"/>
      <c r="F52" s="134"/>
      <c r="G52" s="98"/>
      <c r="H52" s="125">
        <v>3200</v>
      </c>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3200</v>
      </c>
      <c r="AF52" s="17"/>
      <c r="AG52" s="17"/>
      <c r="AH52" s="17"/>
      <c r="AI52" s="17"/>
      <c r="AJ52" s="17"/>
      <c r="AK52" s="17"/>
      <c r="AL52" s="17"/>
      <c r="AM52" s="17"/>
      <c r="AN52" s="17"/>
      <c r="AO52" s="17"/>
    </row>
    <row r="53" spans="2:41" s="12" customFormat="1" ht="25" customHeight="1" x14ac:dyDescent="0.35">
      <c r="B53" s="28" t="s">
        <v>38</v>
      </c>
      <c r="C53" s="29"/>
      <c r="D53" s="29"/>
      <c r="E53" s="29"/>
      <c r="F53" s="134"/>
      <c r="G53" s="98"/>
      <c r="H53" s="125"/>
      <c r="I53" s="116"/>
      <c r="J53" s="116"/>
      <c r="K53" s="116"/>
      <c r="L53" s="116"/>
      <c r="M53" s="116"/>
      <c r="N53" s="116"/>
      <c r="O53" s="116"/>
      <c r="P53" s="116"/>
      <c r="Q53" s="116"/>
      <c r="R53" s="116"/>
      <c r="S53" s="116"/>
      <c r="T53" s="116"/>
      <c r="U53" s="116"/>
      <c r="V53" s="116"/>
      <c r="W53" s="116">
        <v>2800</v>
      </c>
      <c r="X53" s="116"/>
      <c r="Y53" s="116"/>
      <c r="Z53" s="116"/>
      <c r="AA53" s="116"/>
      <c r="AB53" s="116"/>
      <c r="AC53" s="116"/>
      <c r="AD53" s="117"/>
      <c r="AE53" s="121">
        <f t="shared" si="7"/>
        <v>2800</v>
      </c>
      <c r="AF53" s="17"/>
      <c r="AG53" s="17"/>
      <c r="AH53" s="17"/>
      <c r="AI53" s="17"/>
      <c r="AJ53" s="17"/>
      <c r="AK53" s="17"/>
      <c r="AL53" s="17"/>
      <c r="AM53" s="17"/>
      <c r="AN53" s="17"/>
      <c r="AO53" s="17"/>
    </row>
    <row r="54" spans="2:41" s="12" customFormat="1" ht="25" customHeight="1" x14ac:dyDescent="0.35">
      <c r="B54" s="28" t="s">
        <v>38</v>
      </c>
      <c r="C54" s="29"/>
      <c r="D54" s="29"/>
      <c r="E54" s="29"/>
      <c r="F54" s="134"/>
      <c r="G54" s="98"/>
      <c r="H54" s="125"/>
      <c r="I54" s="116"/>
      <c r="J54" s="116"/>
      <c r="K54" s="116"/>
      <c r="L54" s="116"/>
      <c r="M54" s="116"/>
      <c r="N54" s="116"/>
      <c r="O54" s="116"/>
      <c r="P54" s="116"/>
      <c r="Q54" s="116"/>
      <c r="R54" s="116"/>
      <c r="S54" s="116"/>
      <c r="T54" s="116"/>
      <c r="U54" s="116"/>
      <c r="V54" s="116"/>
      <c r="W54" s="116"/>
      <c r="X54" s="116">
        <v>1100</v>
      </c>
      <c r="Y54" s="116"/>
      <c r="Z54" s="116"/>
      <c r="AA54" s="116"/>
      <c r="AB54" s="116"/>
      <c r="AC54" s="116"/>
      <c r="AD54" s="117"/>
      <c r="AE54" s="121">
        <f t="shared" si="7"/>
        <v>1100</v>
      </c>
      <c r="AF54" s="17"/>
      <c r="AG54" s="17"/>
      <c r="AH54" s="17"/>
      <c r="AI54" s="17"/>
      <c r="AJ54" s="17"/>
      <c r="AK54" s="17"/>
      <c r="AL54" s="17"/>
      <c r="AM54" s="17"/>
      <c r="AN54" s="17"/>
      <c r="AO54" s="17"/>
    </row>
    <row r="55" spans="2:41" s="12" customFormat="1" ht="25" customHeight="1" thickBot="1" x14ac:dyDescent="0.4">
      <c r="B55" s="28" t="s">
        <v>38</v>
      </c>
      <c r="C55" s="29"/>
      <c r="D55" s="29"/>
      <c r="E55" s="29"/>
      <c r="F55" s="134"/>
      <c r="G55" s="98"/>
      <c r="H55" s="126"/>
      <c r="I55" s="118"/>
      <c r="J55" s="118"/>
      <c r="K55" s="118"/>
      <c r="L55" s="118"/>
      <c r="M55" s="118"/>
      <c r="N55" s="118"/>
      <c r="O55" s="118"/>
      <c r="P55" s="118"/>
      <c r="Q55" s="118"/>
      <c r="R55" s="118"/>
      <c r="S55" s="118"/>
      <c r="T55" s="118"/>
      <c r="U55" s="118"/>
      <c r="V55" s="118"/>
      <c r="W55" s="118"/>
      <c r="X55" s="118"/>
      <c r="Y55" s="118">
        <v>8500</v>
      </c>
      <c r="Z55" s="118"/>
      <c r="AA55" s="118"/>
      <c r="AB55" s="118"/>
      <c r="AC55" s="118"/>
      <c r="AD55" s="119"/>
      <c r="AE55" s="122">
        <f t="shared" si="7"/>
        <v>8500</v>
      </c>
      <c r="AF55" s="17"/>
      <c r="AG55" s="17"/>
      <c r="AH55" s="17"/>
      <c r="AI55" s="17"/>
      <c r="AJ55" s="17"/>
      <c r="AK55" s="17"/>
      <c r="AL55" s="17"/>
      <c r="AM55" s="17"/>
      <c r="AN55" s="17"/>
      <c r="AO55" s="17"/>
    </row>
    <row r="56" spans="2:41" s="7" customFormat="1" ht="30" customHeight="1" thickTop="1" thickBot="1" x14ac:dyDescent="0.4">
      <c r="B56" s="127" t="s">
        <v>4</v>
      </c>
      <c r="C56" s="128"/>
      <c r="D56" s="128"/>
      <c r="E56" s="129"/>
      <c r="F56" s="130"/>
      <c r="G56" s="131" t="s">
        <v>51</v>
      </c>
      <c r="H56" s="109">
        <f t="shared" ref="H56:AE56" si="8">SUM(H49:H55)</f>
        <v>61700</v>
      </c>
      <c r="I56" s="110">
        <f t="shared" si="8"/>
        <v>0</v>
      </c>
      <c r="J56" s="110">
        <f t="shared" si="8"/>
        <v>0</v>
      </c>
      <c r="K56" s="110">
        <f t="shared" si="8"/>
        <v>0</v>
      </c>
      <c r="L56" s="110">
        <f t="shared" si="8"/>
        <v>0</v>
      </c>
      <c r="M56" s="110">
        <f t="shared" si="8"/>
        <v>0</v>
      </c>
      <c r="N56" s="110">
        <f t="shared" si="8"/>
        <v>0</v>
      </c>
      <c r="O56" s="110">
        <f t="shared" si="8"/>
        <v>0</v>
      </c>
      <c r="P56" s="110">
        <f t="shared" si="8"/>
        <v>0</v>
      </c>
      <c r="Q56" s="110">
        <f t="shared" si="8"/>
        <v>0</v>
      </c>
      <c r="R56" s="110">
        <f t="shared" si="8"/>
        <v>0</v>
      </c>
      <c r="S56" s="110">
        <f t="shared" si="8"/>
        <v>0</v>
      </c>
      <c r="T56" s="110">
        <f t="shared" si="8"/>
        <v>0</v>
      </c>
      <c r="U56" s="110">
        <f t="shared" si="8"/>
        <v>0</v>
      </c>
      <c r="V56" s="110">
        <f t="shared" si="8"/>
        <v>0</v>
      </c>
      <c r="W56" s="110">
        <f t="shared" si="8"/>
        <v>2800</v>
      </c>
      <c r="X56" s="110">
        <f t="shared" si="8"/>
        <v>1100</v>
      </c>
      <c r="Y56" s="110">
        <f t="shared" si="8"/>
        <v>8500</v>
      </c>
      <c r="Z56" s="110">
        <f t="shared" si="8"/>
        <v>0</v>
      </c>
      <c r="AA56" s="110">
        <f t="shared" si="8"/>
        <v>0</v>
      </c>
      <c r="AB56" s="110">
        <f t="shared" si="8"/>
        <v>0</v>
      </c>
      <c r="AC56" s="110">
        <f t="shared" si="8"/>
        <v>0</v>
      </c>
      <c r="AD56" s="111">
        <f t="shared" si="8"/>
        <v>0</v>
      </c>
      <c r="AE56" s="112">
        <f t="shared" si="8"/>
        <v>74100</v>
      </c>
      <c r="AF56" s="19"/>
      <c r="AG56" s="19"/>
      <c r="AH56" s="19"/>
      <c r="AI56" s="19"/>
      <c r="AJ56" s="19"/>
      <c r="AK56" s="19"/>
      <c r="AL56" s="19"/>
      <c r="AM56" s="19"/>
      <c r="AN56" s="19"/>
      <c r="AO56" s="19"/>
    </row>
    <row r="57" spans="2:41" s="7" customFormat="1" ht="10" customHeight="1" x14ac:dyDescent="0.35">
      <c r="H57" s="70"/>
      <c r="AF57" s="83"/>
    </row>
    <row r="58" spans="2:41" s="7" customFormat="1" ht="26" customHeight="1" x14ac:dyDescent="0.35">
      <c r="B58" s="137" t="s">
        <v>45</v>
      </c>
      <c r="H58" s="70"/>
      <c r="AF58" s="83"/>
    </row>
    <row r="59" spans="2:41" s="7" customFormat="1" ht="40" customHeight="1" x14ac:dyDescent="0.35">
      <c r="B59" s="138" t="s">
        <v>42</v>
      </c>
      <c r="C59" s="143">
        <f>AF45</f>
        <v>265400</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2:41" s="7" customFormat="1" ht="40" customHeight="1" x14ac:dyDescent="0.35">
      <c r="B60" s="138" t="s">
        <v>41</v>
      </c>
      <c r="C60" s="143">
        <f>AE56</f>
        <v>74100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2:41" s="7" customFormat="1" ht="40" customHeight="1" thickBot="1" x14ac:dyDescent="0.4">
      <c r="B61" s="144" t="s">
        <v>46</v>
      </c>
      <c r="C61" s="145">
        <f>(C59+C60)*0.1</f>
        <v>33950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2:41" s="7" customFormat="1" ht="40" customHeight="1" thickTop="1" thickBot="1" x14ac:dyDescent="0.4">
      <c r="B62" s="146" t="s">
        <v>23</v>
      </c>
      <c r="C62" s="147">
        <f>SUM(C59:C61)</f>
        <v>373450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2:41" s="21" customFormat="1" ht="16" x14ac:dyDescent="0.35"/>
    <row r="64" spans="2:41" ht="50" customHeight="1" x14ac:dyDescent="0.35">
      <c r="B64" s="149" t="s">
        <v>0</v>
      </c>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row>
    <row r="65" spans="1:2" x14ac:dyDescent="0.35">
      <c r="A65" s="20"/>
    </row>
    <row r="66" spans="1:2" x14ac:dyDescent="0.35">
      <c r="A66" s="20"/>
    </row>
    <row r="67" spans="1:2" ht="30" x14ac:dyDescent="0.35">
      <c r="A67" s="20"/>
      <c r="B67" s="148"/>
    </row>
    <row r="68" spans="1:2" x14ac:dyDescent="0.35">
      <c r="A68" s="20"/>
    </row>
    <row r="69" spans="1:2" x14ac:dyDescent="0.35">
      <c r="A69" s="20"/>
    </row>
    <row r="70" spans="1:2" x14ac:dyDescent="0.35">
      <c r="A70" s="20"/>
    </row>
    <row r="71" spans="1:2" x14ac:dyDescent="0.35">
      <c r="A71" s="20"/>
    </row>
    <row r="72" spans="1:2" x14ac:dyDescent="0.35">
      <c r="A72" s="20"/>
    </row>
    <row r="73" spans="1:2" x14ac:dyDescent="0.35">
      <c r="A73" s="20"/>
    </row>
    <row r="74" spans="1:2" x14ac:dyDescent="0.35">
      <c r="A74" s="20"/>
    </row>
    <row r="75" spans="1:2" x14ac:dyDescent="0.35">
      <c r="A75" s="20"/>
    </row>
    <row r="76" spans="1:2" x14ac:dyDescent="0.35">
      <c r="A76" s="20"/>
    </row>
    <row r="77" spans="1:2" x14ac:dyDescent="0.35">
      <c r="A77" s="20"/>
    </row>
    <row r="78" spans="1:2" x14ac:dyDescent="0.35">
      <c r="A78" s="20"/>
    </row>
    <row r="79" spans="1:2" x14ac:dyDescent="0.35">
      <c r="A79" s="20"/>
    </row>
    <row r="80" spans="1:2" x14ac:dyDescent="0.35">
      <c r="A80" s="20"/>
    </row>
    <row r="81" spans="1:1" x14ac:dyDescent="0.35">
      <c r="A81" s="20"/>
    </row>
    <row r="82" spans="1:1" x14ac:dyDescent="0.35">
      <c r="A82" s="20"/>
    </row>
    <row r="83" spans="1:1" x14ac:dyDescent="0.35">
      <c r="A83" s="20"/>
    </row>
    <row r="84" spans="1:1" x14ac:dyDescent="0.35">
      <c r="A84" s="20"/>
    </row>
    <row r="85" spans="1:1" x14ac:dyDescent="0.35">
      <c r="A85" s="20"/>
    </row>
    <row r="86" spans="1:1" ht="21" customHeight="1" x14ac:dyDescent="0.35">
      <c r="A86" s="20"/>
    </row>
    <row r="89" spans="1:1" ht="42" customHeight="1" x14ac:dyDescent="0.35"/>
  </sheetData>
  <mergeCells count="1">
    <mergeCell ref="B64:AF64"/>
  </mergeCells>
  <phoneticPr fontId="2" type="noConversion"/>
  <hyperlinks>
    <hyperlink ref="B64:AF64" r:id="rId1" display="CLICK HERE TO CREATE IN SMARTSHEET" xr:uid="{848427B8-1C8B-486A-98A6-8795D2E8F730}"/>
  </hyperlinks>
  <printOptions verticalCentered="1"/>
  <pageMargins left="0.25" right="0.25" top="0.25" bottom="0.25" header="0" footer="0"/>
  <pageSetup scale="31" fitToWidth="0" fitToHeight="0" orientation="landscape" verticalDpi="0" r:id="rId2"/>
  <ignoredErrors>
    <ignoredError sqref="AE16:A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O88"/>
  <sheetViews>
    <sheetView showGridLines="0" topLeftCell="A13" zoomScale="90" zoomScaleNormal="90" workbookViewId="0">
      <selection activeCell="B64" sqref="B64"/>
    </sheetView>
  </sheetViews>
  <sheetFormatPr defaultColWidth="10.83203125" defaultRowHeight="15.5" x14ac:dyDescent="0.35"/>
  <cols>
    <col min="1" max="1" width="3.5" style="6" customWidth="1"/>
    <col min="2" max="2" width="36.83203125" style="6" customWidth="1"/>
    <col min="3" max="3" width="30.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2:41" ht="50" customHeight="1" x14ac:dyDescent="0.35">
      <c r="B1" s="1" t="s">
        <v>2</v>
      </c>
      <c r="C1" s="1"/>
      <c r="E1" s="1"/>
    </row>
    <row r="2" spans="2:41" s="7" customFormat="1" ht="25" customHeight="1" x14ac:dyDescent="0.35">
      <c r="H2" s="139" t="s">
        <v>50</v>
      </c>
    </row>
    <row r="3" spans="2:41" s="7" customFormat="1" ht="25" customHeight="1" x14ac:dyDescent="0.35">
      <c r="B3" s="33" t="s">
        <v>7</v>
      </c>
      <c r="C3" s="23"/>
      <c r="D3" s="23"/>
      <c r="E3" s="23"/>
      <c r="F3" s="93" t="s">
        <v>5</v>
      </c>
      <c r="G3" s="32" t="s">
        <v>6</v>
      </c>
      <c r="H3" s="22" t="str">
        <f>TEXT($F$4,"MMM-YYYY")</f>
        <v>Jan-1900</v>
      </c>
      <c r="I3" s="22" t="str">
        <f>TEXT(EDATE($F$4,1),"MMM-yyyy")</f>
        <v>Jan-1900</v>
      </c>
      <c r="J3" s="22" t="str">
        <f>TEXT(EDATE($F$4,2),"MMM-yyyy")</f>
        <v>Feb-1900</v>
      </c>
      <c r="K3" s="22" t="str">
        <f>TEXT(EDATE($F$4,3),"MMM-yyyy")</f>
        <v>Mar-1900</v>
      </c>
      <c r="L3" s="22" t="str">
        <f>TEXT(EDATE($F$4,4),"MMM-yyyy")</f>
        <v>Apr-1900</v>
      </c>
      <c r="M3" s="22" t="str">
        <f>TEXT(EDATE($F$4,5),"MMM-yyyy")</f>
        <v>May-1900</v>
      </c>
      <c r="N3" s="22" t="str">
        <f>TEXT(EDATE($F$4,6),"MMM-yyyyy")</f>
        <v>Jun-1900</v>
      </c>
      <c r="O3" s="22" t="str">
        <f>TEXT(EDATE($F$4,7),"MMM-yyyy")</f>
        <v>Jul-1900</v>
      </c>
      <c r="P3" s="22" t="str">
        <f>TEXT(EDATE($F$4,8),"MMM-yyyy")</f>
        <v>Aug-1900</v>
      </c>
      <c r="Q3" s="22" t="str">
        <f>TEXT(EDATE($F$4,9),"MMM-yyyy")</f>
        <v>Sep-1900</v>
      </c>
      <c r="R3" s="22" t="str">
        <f>TEXT(EDATE($F$4,10),"MMM-yyyy")</f>
        <v>Oct-1900</v>
      </c>
      <c r="S3" s="22" t="str">
        <f>TEXT(EDATE($F$4,11),"MMM-yyyy")</f>
        <v>Nov-1900</v>
      </c>
      <c r="T3" s="22" t="str">
        <f>TEXT(EDATE($F$4,12),"MMM-yyyy")</f>
        <v>Dec-1900</v>
      </c>
      <c r="U3" s="22" t="str">
        <f>TEXT(EDATE($F$4,13),"MMM-yyyy")</f>
        <v>Jan-1901</v>
      </c>
      <c r="V3" s="22" t="str">
        <f>TEXT(EDATE($F$4,14),"MMM-yyyy")</f>
        <v>Feb-1901</v>
      </c>
      <c r="W3" s="22" t="str">
        <f>TEXT(EDATE($F$4,15),"MMM-yyyy")</f>
        <v>Mar-1901</v>
      </c>
      <c r="X3" s="22" t="str">
        <f>TEXT(EDATE($F$4,16),"MMM-yyyy")</f>
        <v>Apr-1901</v>
      </c>
      <c r="Y3" s="22" t="str">
        <f>TEXT(EDATE($F$4,17),"MMM-yyyy")</f>
        <v>May-1901</v>
      </c>
      <c r="Z3" s="22" t="str">
        <f>TEXT(EDATE($F$4,18),"MMM-yyyy")</f>
        <v>Jun-1901</v>
      </c>
      <c r="AA3" s="22" t="str">
        <f>TEXT(EDATE($F$4,19),"MMM-yyyy")</f>
        <v>Jul-1901</v>
      </c>
      <c r="AB3" s="22" t="str">
        <f>TEXT(EDATE($F$4,20),"MMM-yyyy")</f>
        <v>Aug-1901</v>
      </c>
      <c r="AC3" s="22" t="str">
        <f>TEXT(EDATE($F$4,21),"MMM-yyyy")</f>
        <v>Sep-1901</v>
      </c>
      <c r="AD3" s="22" t="str">
        <f>TEXT(EDATE($F$4,22),"MMM-yyyy")</f>
        <v>Oct-1901</v>
      </c>
      <c r="AE3" s="9"/>
      <c r="AF3" s="9"/>
      <c r="AG3" s="9"/>
      <c r="AH3" s="9"/>
      <c r="AI3" s="9"/>
      <c r="AJ3" s="9"/>
      <c r="AK3" s="9"/>
      <c r="AL3" s="9"/>
      <c r="AM3" s="9"/>
      <c r="AN3" s="9"/>
      <c r="AO3" s="9"/>
    </row>
    <row r="4" spans="2:41" s="10" customFormat="1" ht="25" customHeight="1" x14ac:dyDescent="0.35">
      <c r="B4" s="26" t="s">
        <v>8</v>
      </c>
      <c r="C4" s="27"/>
      <c r="D4" s="27"/>
      <c r="E4" s="27"/>
      <c r="F4" s="94"/>
      <c r="G4" s="92"/>
      <c r="H4" s="34"/>
      <c r="I4" s="34"/>
      <c r="J4" s="34"/>
      <c r="K4" s="34"/>
      <c r="L4" s="34"/>
      <c r="M4" s="34"/>
      <c r="N4" s="34"/>
      <c r="O4" s="34"/>
      <c r="P4" s="34"/>
      <c r="Q4" s="34"/>
      <c r="R4" s="34"/>
      <c r="S4" s="34"/>
      <c r="T4" s="34"/>
      <c r="U4" s="34"/>
      <c r="V4" s="34"/>
      <c r="W4" s="34"/>
      <c r="X4" s="34"/>
      <c r="Y4" s="34"/>
      <c r="Z4" s="34"/>
      <c r="AA4" s="34"/>
      <c r="AB4" s="34"/>
      <c r="AC4" s="34"/>
      <c r="AD4" s="34"/>
      <c r="AE4" s="11"/>
      <c r="AF4" s="11"/>
      <c r="AG4" s="11"/>
      <c r="AH4" s="11"/>
      <c r="AI4" s="11"/>
      <c r="AJ4" s="11"/>
      <c r="AK4" s="11"/>
      <c r="AL4" s="11"/>
      <c r="AM4" s="11"/>
      <c r="AN4" s="11"/>
      <c r="AO4" s="11"/>
    </row>
    <row r="5" spans="2:41" s="12" customFormat="1" ht="25" customHeight="1" x14ac:dyDescent="0.35">
      <c r="B5" s="30" t="s">
        <v>9</v>
      </c>
      <c r="C5" s="31"/>
      <c r="D5" s="31"/>
      <c r="E5" s="31"/>
      <c r="F5" s="94"/>
      <c r="G5" s="92"/>
      <c r="H5" s="34"/>
      <c r="I5" s="34"/>
      <c r="J5" s="34"/>
      <c r="K5" s="34"/>
      <c r="L5" s="34"/>
      <c r="M5" s="34"/>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2:41" s="12" customFormat="1" ht="25" customHeight="1" x14ac:dyDescent="0.35">
      <c r="B6" s="28" t="s">
        <v>10</v>
      </c>
      <c r="C6" s="29"/>
      <c r="D6" s="29"/>
      <c r="E6" s="29"/>
      <c r="F6" s="94"/>
      <c r="G6" s="92"/>
      <c r="H6" s="34"/>
      <c r="I6" s="34"/>
      <c r="J6" s="34"/>
      <c r="K6" s="34"/>
      <c r="L6" s="34"/>
      <c r="M6" s="34"/>
      <c r="N6" s="34"/>
      <c r="O6" s="34"/>
      <c r="P6" s="34"/>
      <c r="Q6" s="34"/>
      <c r="R6" s="34"/>
      <c r="S6" s="34"/>
      <c r="T6" s="34"/>
      <c r="U6" s="34"/>
      <c r="V6" s="34"/>
      <c r="W6" s="34"/>
      <c r="X6" s="34"/>
      <c r="Y6" s="34"/>
      <c r="Z6" s="34"/>
      <c r="AA6" s="34"/>
      <c r="AB6" s="34"/>
      <c r="AC6" s="34"/>
      <c r="AD6" s="34"/>
      <c r="AE6" s="11"/>
      <c r="AF6" s="11"/>
      <c r="AG6" s="11"/>
      <c r="AH6" s="11"/>
      <c r="AI6" s="11"/>
      <c r="AJ6" s="11"/>
      <c r="AK6" s="11"/>
      <c r="AL6" s="11"/>
      <c r="AM6" s="11"/>
      <c r="AN6" s="11"/>
      <c r="AO6" s="11"/>
    </row>
    <row r="7" spans="2:41" s="12" customFormat="1" ht="25" customHeight="1" x14ac:dyDescent="0.35">
      <c r="B7" s="30" t="s">
        <v>11</v>
      </c>
      <c r="C7" s="31"/>
      <c r="D7" s="31"/>
      <c r="E7" s="31"/>
      <c r="F7" s="94"/>
      <c r="G7" s="92"/>
      <c r="H7" s="34"/>
      <c r="I7" s="34"/>
      <c r="J7" s="34"/>
      <c r="K7" s="34"/>
      <c r="L7" s="34"/>
      <c r="M7" s="34"/>
      <c r="N7" s="34"/>
      <c r="O7" s="34"/>
      <c r="P7" s="34"/>
      <c r="Q7" s="34"/>
      <c r="R7" s="34"/>
      <c r="S7" s="34"/>
      <c r="T7" s="34"/>
      <c r="U7" s="34"/>
      <c r="V7" s="34"/>
      <c r="W7" s="34"/>
      <c r="X7" s="34"/>
      <c r="Y7" s="34"/>
      <c r="Z7" s="34"/>
      <c r="AA7" s="34"/>
      <c r="AB7" s="34"/>
      <c r="AC7" s="34"/>
      <c r="AD7" s="34"/>
      <c r="AE7" s="11"/>
      <c r="AF7" s="11"/>
      <c r="AG7" s="11"/>
      <c r="AH7" s="11"/>
      <c r="AI7" s="11"/>
      <c r="AJ7" s="11"/>
      <c r="AK7" s="11"/>
      <c r="AL7" s="11"/>
      <c r="AM7" s="11"/>
      <c r="AN7" s="11"/>
      <c r="AO7" s="11"/>
    </row>
    <row r="8" spans="2:41" s="12" customFormat="1" ht="25" customHeight="1" x14ac:dyDescent="0.35">
      <c r="B8" s="28" t="s">
        <v>12</v>
      </c>
      <c r="C8" s="29"/>
      <c r="D8" s="29"/>
      <c r="E8" s="29"/>
      <c r="F8" s="94"/>
      <c r="G8" s="92"/>
      <c r="H8" s="34"/>
      <c r="I8" s="34"/>
      <c r="J8" s="34"/>
      <c r="K8" s="34"/>
      <c r="L8" s="34"/>
      <c r="M8" s="34"/>
      <c r="N8" s="34"/>
      <c r="O8" s="34"/>
      <c r="P8" s="34"/>
      <c r="Q8" s="34"/>
      <c r="R8" s="34"/>
      <c r="S8" s="34"/>
      <c r="T8" s="34"/>
      <c r="U8" s="34"/>
      <c r="V8" s="34"/>
      <c r="W8" s="34"/>
      <c r="X8" s="34"/>
      <c r="Y8" s="34"/>
      <c r="Z8" s="34"/>
      <c r="AA8" s="34"/>
      <c r="AB8" s="34"/>
      <c r="AC8" s="34"/>
      <c r="AD8" s="34"/>
      <c r="AE8" s="11"/>
      <c r="AF8" s="11"/>
      <c r="AG8" s="11"/>
      <c r="AH8" s="13"/>
      <c r="AI8" s="13"/>
      <c r="AJ8" s="11"/>
      <c r="AK8" s="11"/>
      <c r="AL8" s="11"/>
      <c r="AM8" s="11"/>
      <c r="AN8" s="11"/>
      <c r="AO8" s="11"/>
    </row>
    <row r="9" spans="2:41" s="12" customFormat="1" ht="25" customHeight="1" x14ac:dyDescent="0.35">
      <c r="B9" s="30" t="s">
        <v>13</v>
      </c>
      <c r="C9" s="31"/>
      <c r="D9" s="31"/>
      <c r="E9" s="31"/>
      <c r="F9" s="94"/>
      <c r="G9" s="92"/>
      <c r="H9" s="34"/>
      <c r="I9" s="34"/>
      <c r="J9" s="34"/>
      <c r="K9" s="34"/>
      <c r="L9" s="34"/>
      <c r="M9" s="34"/>
      <c r="N9" s="34"/>
      <c r="O9" s="34"/>
      <c r="P9" s="34"/>
      <c r="Q9" s="34"/>
      <c r="R9" s="34"/>
      <c r="S9" s="34"/>
      <c r="T9" s="34"/>
      <c r="U9" s="34"/>
      <c r="V9" s="34"/>
      <c r="W9" s="34"/>
      <c r="X9" s="34"/>
      <c r="Y9" s="34"/>
      <c r="Z9" s="34"/>
      <c r="AA9" s="34"/>
      <c r="AB9" s="34"/>
      <c r="AC9" s="34"/>
      <c r="AD9" s="34"/>
      <c r="AE9" s="11"/>
      <c r="AF9" s="11"/>
      <c r="AG9" s="11"/>
      <c r="AH9" s="14"/>
      <c r="AI9" s="14"/>
      <c r="AJ9" s="11"/>
      <c r="AK9" s="11"/>
      <c r="AL9" s="11"/>
      <c r="AM9" s="11"/>
      <c r="AN9" s="11"/>
      <c r="AO9" s="11"/>
    </row>
    <row r="10" spans="2:41" s="12" customFormat="1" ht="25" customHeight="1" x14ac:dyDescent="0.35">
      <c r="B10" s="28" t="s">
        <v>14</v>
      </c>
      <c r="C10" s="29"/>
      <c r="D10" s="29"/>
      <c r="E10" s="29"/>
      <c r="F10" s="94"/>
      <c r="G10" s="92"/>
      <c r="H10" s="34"/>
      <c r="I10" s="34"/>
      <c r="J10" s="34"/>
      <c r="K10" s="34"/>
      <c r="L10" s="34"/>
      <c r="M10" s="34"/>
      <c r="N10" s="34"/>
      <c r="O10" s="34"/>
      <c r="P10" s="34"/>
      <c r="Q10" s="34"/>
      <c r="R10" s="34"/>
      <c r="S10" s="34"/>
      <c r="T10" s="34"/>
      <c r="U10" s="34"/>
      <c r="V10" s="34"/>
      <c r="W10" s="34"/>
      <c r="X10" s="34"/>
      <c r="Y10" s="34"/>
      <c r="Z10" s="34"/>
      <c r="AA10" s="34"/>
      <c r="AB10" s="34"/>
      <c r="AC10" s="34"/>
      <c r="AD10" s="34"/>
      <c r="AE10" s="11"/>
      <c r="AF10" s="11"/>
      <c r="AG10" s="11"/>
      <c r="AH10" s="11"/>
      <c r="AI10" s="11"/>
      <c r="AJ10" s="11"/>
      <c r="AK10" s="11"/>
      <c r="AL10" s="11"/>
      <c r="AM10" s="11"/>
      <c r="AN10" s="11"/>
      <c r="AO10" s="11"/>
    </row>
    <row r="11" spans="2:41" s="7" customFormat="1" ht="25" customHeight="1" x14ac:dyDescent="0.35">
      <c r="B11" s="28" t="s">
        <v>15</v>
      </c>
      <c r="C11" s="29"/>
      <c r="D11" s="29"/>
      <c r="E11" s="29"/>
      <c r="F11" s="141"/>
      <c r="G11" s="142"/>
      <c r="H11" s="40"/>
      <c r="I11" s="40"/>
      <c r="J11" s="40"/>
      <c r="K11" s="40"/>
      <c r="L11" s="40"/>
      <c r="M11" s="40"/>
      <c r="N11" s="40"/>
      <c r="O11" s="40"/>
      <c r="P11" s="40"/>
      <c r="Q11" s="40"/>
      <c r="R11" s="40"/>
      <c r="S11" s="40"/>
      <c r="T11" s="40"/>
      <c r="U11" s="40"/>
      <c r="V11" s="40"/>
      <c r="W11" s="40"/>
      <c r="X11" s="39"/>
      <c r="Y11" s="39"/>
      <c r="Z11" s="39"/>
      <c r="AA11" s="39"/>
      <c r="AB11" s="39"/>
      <c r="AC11" s="39"/>
      <c r="AD11" s="39"/>
      <c r="AE11" s="9"/>
      <c r="AF11" s="9"/>
      <c r="AG11" s="9"/>
      <c r="AH11" s="9"/>
      <c r="AI11" s="9"/>
      <c r="AJ11" s="9"/>
      <c r="AK11" s="9"/>
      <c r="AL11" s="9"/>
      <c r="AM11" s="9"/>
      <c r="AN11" s="9"/>
      <c r="AO11" s="9"/>
    </row>
    <row r="12" spans="2:41" s="7" customFormat="1" ht="25" customHeight="1" x14ac:dyDescent="0.35">
      <c r="H12" s="139" t="s">
        <v>48</v>
      </c>
      <c r="AF12" s="140" t="s">
        <v>52</v>
      </c>
    </row>
    <row r="13" spans="2:41" s="8" customFormat="1" ht="25" customHeight="1" x14ac:dyDescent="0.35">
      <c r="B13" s="33" t="s">
        <v>16</v>
      </c>
      <c r="C13" s="23"/>
      <c r="D13" s="23"/>
      <c r="E13" s="23"/>
      <c r="F13" s="23"/>
      <c r="G13" s="23"/>
      <c r="H13" s="23"/>
      <c r="I13" s="23"/>
      <c r="J13" s="23"/>
      <c r="K13" s="23"/>
      <c r="L13" s="23"/>
      <c r="M13" s="23"/>
      <c r="N13" s="23"/>
      <c r="O13" s="23"/>
      <c r="P13" s="23"/>
      <c r="Q13" s="23"/>
      <c r="R13" s="23"/>
      <c r="S13" s="50"/>
      <c r="T13" s="50"/>
      <c r="U13" s="50"/>
      <c r="V13" s="50"/>
      <c r="W13" s="50"/>
      <c r="X13" s="50"/>
      <c r="Y13" s="50"/>
      <c r="Z13" s="50"/>
      <c r="AA13" s="50"/>
      <c r="AB13" s="50"/>
      <c r="AC13" s="50"/>
      <c r="AD13" s="50"/>
      <c r="AE13" s="50"/>
      <c r="AF13" s="51"/>
      <c r="AG13" s="15"/>
      <c r="AH13" s="15"/>
      <c r="AI13" s="15"/>
      <c r="AJ13" s="15"/>
      <c r="AK13" s="15"/>
      <c r="AL13" s="15"/>
      <c r="AM13" s="15"/>
      <c r="AN13" s="15"/>
      <c r="AO13" s="15"/>
    </row>
    <row r="14" spans="2:41" s="4" customFormat="1" ht="19" customHeight="1" x14ac:dyDescent="0.25">
      <c r="B14" s="42"/>
      <c r="C14" s="42"/>
      <c r="D14" s="44"/>
      <c r="E14" s="44"/>
      <c r="F14" s="100" t="s">
        <v>17</v>
      </c>
      <c r="G14" s="95" t="s">
        <v>19</v>
      </c>
      <c r="H14" s="48" t="str">
        <f>TEXT($F$4,"MMM-YYYY")</f>
        <v>Jan-1900</v>
      </c>
      <c r="I14" s="48" t="str">
        <f>TEXT(EDATE($F$4,1),"MMM-yyyy")</f>
        <v>Jan-1900</v>
      </c>
      <c r="J14" s="46" t="str">
        <f>TEXT(EDATE($F$4,2),"MMM-yyyy")</f>
        <v>Feb-1900</v>
      </c>
      <c r="K14" s="46" t="str">
        <f>TEXT(EDATE($F$4,3),"MMM-yyyy")</f>
        <v>Mar-1900</v>
      </c>
      <c r="L14" s="46" t="str">
        <f>TEXT(EDATE($F$4,4),"MMM-yyyy")</f>
        <v>Apr-1900</v>
      </c>
      <c r="M14" s="46" t="str">
        <f>TEXT(EDATE($F$4,5),"MMM-yyyy")</f>
        <v>May-1900</v>
      </c>
      <c r="N14" s="46" t="str">
        <f>TEXT(EDATE($F$4,6),"MMM-yyyyy")</f>
        <v>Jun-1900</v>
      </c>
      <c r="O14" s="46" t="str">
        <f>TEXT(EDATE($F$4,7),"MMM-yyyy")</f>
        <v>Jul-1900</v>
      </c>
      <c r="P14" s="46" t="str">
        <f>TEXT(EDATE($F$4,8),"MMM-yyyy")</f>
        <v>Aug-1900</v>
      </c>
      <c r="Q14" s="46" t="str">
        <f>TEXT(EDATE($F$4,9),"MMM-yyyy")</f>
        <v>Sep-1900</v>
      </c>
      <c r="R14" s="46" t="str">
        <f>TEXT(EDATE($F$4,10),"MMM-yyyy")</f>
        <v>Oct-1900</v>
      </c>
      <c r="S14" s="46" t="str">
        <f>TEXT(EDATE($F$4,11),"MMM-yyyy")</f>
        <v>Nov-1900</v>
      </c>
      <c r="T14" s="46" t="str">
        <f>TEXT(EDATE($F$4,12),"MMM-yyyy")</f>
        <v>Dec-1900</v>
      </c>
      <c r="U14" s="46" t="str">
        <f>TEXT(EDATE($F$4,13),"MMM-yyyy")</f>
        <v>Jan-1901</v>
      </c>
      <c r="V14" s="46" t="str">
        <f>TEXT(EDATE($F$4,14),"MMM-yyyy")</f>
        <v>Feb-1901</v>
      </c>
      <c r="W14" s="46" t="str">
        <f>TEXT(EDATE($F$4,15),"MMM-yyyy")</f>
        <v>Mar-1901</v>
      </c>
      <c r="X14" s="46" t="str">
        <f>TEXT(EDATE($F$4,16),"MMM-yyyy")</f>
        <v>Apr-1901</v>
      </c>
      <c r="Y14" s="46" t="str">
        <f>TEXT(EDATE($F$4,17),"MMM-yyyy")</f>
        <v>May-1901</v>
      </c>
      <c r="Z14" s="46" t="str">
        <f>TEXT(EDATE($F$4,18),"MMM-yyyy")</f>
        <v>Jun-1901</v>
      </c>
      <c r="AA14" s="46" t="str">
        <f>TEXT(EDATE($F$4,19),"MMM-yyyy")</f>
        <v>Jul-1901</v>
      </c>
      <c r="AB14" s="46" t="str">
        <f>TEXT(EDATE($F$4,20),"MMM-yyyy")</f>
        <v>Aug-1901</v>
      </c>
      <c r="AC14" s="46" t="str">
        <f>TEXT(EDATE($F$4,21),"MMM-yyyy")</f>
        <v>Sep-1901</v>
      </c>
      <c r="AD14" s="64" t="str">
        <f>TEXT(EDATE($F$4,22),"MMM-yyyy")</f>
        <v>Oct-1901</v>
      </c>
      <c r="AE14" s="68" t="s">
        <v>25</v>
      </c>
      <c r="AF14" s="66" t="s">
        <v>23</v>
      </c>
      <c r="AG14" s="5"/>
      <c r="AH14" s="5"/>
      <c r="AI14" s="5"/>
      <c r="AJ14" s="5"/>
      <c r="AK14" s="5"/>
      <c r="AL14" s="5"/>
      <c r="AM14" s="5"/>
      <c r="AN14" s="5"/>
      <c r="AO14" s="5"/>
    </row>
    <row r="15" spans="2:41" s="8" customFormat="1" ht="25" customHeight="1" x14ac:dyDescent="0.35">
      <c r="B15" s="43" t="s">
        <v>21</v>
      </c>
      <c r="C15" s="43" t="s">
        <v>22</v>
      </c>
      <c r="D15" s="45" t="s">
        <v>3</v>
      </c>
      <c r="E15" s="45" t="s">
        <v>49</v>
      </c>
      <c r="F15" s="101" t="s">
        <v>18</v>
      </c>
      <c r="G15" s="96" t="s">
        <v>20</v>
      </c>
      <c r="H15" s="49">
        <f>NETWORKDAYS($F$4,EOMONTH($F$4,0),)</f>
        <v>22</v>
      </c>
      <c r="I15" s="49">
        <f>NETWORKDAYS(EDATE($F$4,1),EOMONTH(EDATE($F$4,1),0),)</f>
        <v>1</v>
      </c>
      <c r="J15" s="47">
        <f>NETWORKDAYS(EDATE($F$4,2),EOMONTH(EDATE($F$4,2),0),)</f>
        <v>-2</v>
      </c>
      <c r="K15" s="47">
        <f>NETWORKDAYS(EDATE($F$4,3),EOMONTH(EDATE($F$4,3),0),)</f>
        <v>0</v>
      </c>
      <c r="L15" s="47">
        <f>NETWORKDAYS(EDATE($F$4,4),EOMONTH(EDATE($F$4,4),0),)</f>
        <v>1</v>
      </c>
      <c r="M15" s="47">
        <f>NETWORKDAYS(EDATE($F$4,5),EOMONTH(EDATE($F$4,5),0),)</f>
        <v>1</v>
      </c>
      <c r="N15" s="47">
        <f>NETWORKDAYS(EDATE($F$4,6),EOMONTH(EDATE($F$4,6),0),)</f>
        <v>0</v>
      </c>
      <c r="O15" s="47">
        <f>NETWORKDAYS(EDATE($F$4,7),EOMONTH(EDATE($F$4,7),0),)</f>
        <v>1</v>
      </c>
      <c r="P15" s="47">
        <f>NETWORKDAYS(EDATE($F$4,8),EOMONTH(EDATE($F$4,8),0),)</f>
        <v>1</v>
      </c>
      <c r="Q15" s="47">
        <f>NETWORKDAYS(EDATE($F$4,9),EOMONTH(EDATE($F$4,9),0),)</f>
        <v>0</v>
      </c>
      <c r="R15" s="47">
        <f>NETWORKDAYS(EDATE($F$4,10),EOMONTH(EDATE($F$4,10),0),)</f>
        <v>1</v>
      </c>
      <c r="S15" s="47">
        <f>NETWORKDAYS(EDATE($F$4,11),EOMONTH(EDATE($F$4,11),0),)</f>
        <v>1</v>
      </c>
      <c r="T15" s="47">
        <f>NETWORKDAYS(EDATE($F$4,12),EOMONTH(EDATE($F$4,12),0),)</f>
        <v>1</v>
      </c>
      <c r="U15" s="47">
        <f>NETWORKDAYS(EDATE($F$4,13),EOMONTH(EDATE($F$4,13),0),)</f>
        <v>1</v>
      </c>
      <c r="V15" s="47">
        <f>NETWORKDAYS(EDATE($F$4,14),EOMONTH(EDATE($F$4,14),0),)</f>
        <v>1</v>
      </c>
      <c r="W15" s="47">
        <f>NETWORKDAYS(EDATE($F$4,15),EOMONTH(EDATE($F$4,15),0),)</f>
        <v>0</v>
      </c>
      <c r="X15" s="47">
        <f>NETWORKDAYS(EDATE($F$4,16),EOMONTH(EDATE($F$4,16),0),)</f>
        <v>1</v>
      </c>
      <c r="Y15" s="47">
        <f>NETWORKDAYS(EDATE($F$4,17),EOMONTH(EDATE($F$4,17),0),)</f>
        <v>1</v>
      </c>
      <c r="Z15" s="47">
        <f>NETWORKDAYS(EDATE($F$4,18),EOMONTH(EDATE($F$4,18),0),)</f>
        <v>0</v>
      </c>
      <c r="AA15" s="47">
        <f>NETWORKDAYS(EDATE($F$4,19),EOMONTH(EDATE($F$4,19),0),)</f>
        <v>1</v>
      </c>
      <c r="AB15" s="47">
        <f>NETWORKDAYS(EDATE($F$4,20),EOMONTH(EDATE($F$4,20),0),)</f>
        <v>0</v>
      </c>
      <c r="AC15" s="47">
        <f>NETWORKDAYS(EDATE($F$4,21),EOMONTH(EDATE($F$4,21),0),)</f>
        <v>1</v>
      </c>
      <c r="AD15" s="65">
        <f>NETWORKDAYS(EDATE($F$4,22),EOMONTH(EDATE($F$4,22),0),)</f>
        <v>1</v>
      </c>
      <c r="AE15" s="69" t="s">
        <v>32</v>
      </c>
      <c r="AF15" s="67" t="s">
        <v>24</v>
      </c>
      <c r="AG15" s="16"/>
      <c r="AH15" s="16"/>
      <c r="AI15" s="16"/>
      <c r="AJ15" s="16"/>
      <c r="AK15" s="16"/>
      <c r="AL15" s="16"/>
      <c r="AM15" s="16"/>
      <c r="AN15" s="16"/>
      <c r="AO15" s="16"/>
    </row>
    <row r="16" spans="2:41" s="12" customFormat="1" ht="25" customHeight="1" x14ac:dyDescent="0.35">
      <c r="B16" s="71"/>
      <c r="C16" s="71"/>
      <c r="D16" s="72"/>
      <c r="E16" s="73"/>
      <c r="F16" s="102"/>
      <c r="G16" s="97"/>
      <c r="H16" s="84"/>
      <c r="I16" s="84"/>
      <c r="J16" s="84"/>
      <c r="K16" s="84"/>
      <c r="L16" s="84"/>
      <c r="M16" s="84"/>
      <c r="N16" s="84"/>
      <c r="O16" s="84"/>
      <c r="P16" s="84"/>
      <c r="Q16" s="84"/>
      <c r="R16" s="84"/>
      <c r="S16" s="84"/>
      <c r="T16" s="84"/>
      <c r="U16" s="84"/>
      <c r="V16" s="84"/>
      <c r="W16" s="84"/>
      <c r="X16" s="84"/>
      <c r="Y16" s="84"/>
      <c r="Z16" s="84"/>
      <c r="AA16" s="84"/>
      <c r="AB16" s="84"/>
      <c r="AC16" s="84"/>
      <c r="AD16" s="85"/>
      <c r="AE16" s="90">
        <f>SUM(H16:AD16)*8</f>
        <v>0</v>
      </c>
      <c r="AF16" s="91">
        <f>AE16*E16*D16</f>
        <v>0</v>
      </c>
      <c r="AG16" s="17"/>
      <c r="AH16" s="17"/>
      <c r="AI16" s="17"/>
      <c r="AJ16" s="17"/>
      <c r="AK16" s="17"/>
      <c r="AL16" s="17"/>
      <c r="AM16" s="17"/>
      <c r="AN16" s="17"/>
      <c r="AO16" s="17"/>
    </row>
    <row r="17" spans="2:41" s="12" customFormat="1" ht="25" customHeight="1" x14ac:dyDescent="0.35">
      <c r="B17" s="74"/>
      <c r="C17" s="74"/>
      <c r="D17" s="75"/>
      <c r="E17" s="76"/>
      <c r="F17" s="103"/>
      <c r="G17" s="98"/>
      <c r="H17" s="86"/>
      <c r="I17" s="86"/>
      <c r="J17" s="86"/>
      <c r="K17" s="86"/>
      <c r="L17" s="86"/>
      <c r="M17" s="86"/>
      <c r="N17" s="86"/>
      <c r="O17" s="86"/>
      <c r="P17" s="86"/>
      <c r="Q17" s="86"/>
      <c r="R17" s="86"/>
      <c r="S17" s="86"/>
      <c r="T17" s="86"/>
      <c r="U17" s="86"/>
      <c r="V17" s="86"/>
      <c r="W17" s="86"/>
      <c r="X17" s="86"/>
      <c r="Y17" s="86"/>
      <c r="Z17" s="86"/>
      <c r="AA17" s="86"/>
      <c r="AB17" s="86"/>
      <c r="AC17" s="86"/>
      <c r="AD17" s="87"/>
      <c r="AE17" s="90">
        <f t="shared" ref="AE17:AE29" si="0">SUM(H17:AD17)*8</f>
        <v>0</v>
      </c>
      <c r="AF17" s="91">
        <f t="shared" ref="AF17:AF29" si="1">AE17*E17*D17</f>
        <v>0</v>
      </c>
      <c r="AG17" s="18"/>
      <c r="AH17" s="17"/>
      <c r="AI17" s="17"/>
      <c r="AJ17" s="17"/>
      <c r="AK17" s="17"/>
      <c r="AL17" s="17"/>
      <c r="AM17" s="17"/>
      <c r="AN17" s="17"/>
      <c r="AO17" s="17"/>
    </row>
    <row r="18" spans="2:41" s="12" customFormat="1" ht="25" customHeight="1" x14ac:dyDescent="0.35">
      <c r="B18" s="74"/>
      <c r="C18" s="74"/>
      <c r="D18" s="75"/>
      <c r="E18" s="76"/>
      <c r="F18" s="103"/>
      <c r="G18" s="98"/>
      <c r="H18" s="86"/>
      <c r="I18" s="86"/>
      <c r="J18" s="86"/>
      <c r="K18" s="86"/>
      <c r="L18" s="86"/>
      <c r="M18" s="86"/>
      <c r="N18" s="86"/>
      <c r="O18" s="86"/>
      <c r="P18" s="86"/>
      <c r="Q18" s="86"/>
      <c r="R18" s="86"/>
      <c r="S18" s="86"/>
      <c r="T18" s="86"/>
      <c r="U18" s="86"/>
      <c r="V18" s="86"/>
      <c r="W18" s="86"/>
      <c r="X18" s="86"/>
      <c r="Y18" s="86"/>
      <c r="Z18" s="86"/>
      <c r="AA18" s="86"/>
      <c r="AB18" s="86"/>
      <c r="AC18" s="86"/>
      <c r="AD18" s="87"/>
      <c r="AE18" s="90">
        <f t="shared" si="0"/>
        <v>0</v>
      </c>
      <c r="AF18" s="91">
        <f t="shared" si="1"/>
        <v>0</v>
      </c>
      <c r="AG18" s="17"/>
      <c r="AH18" s="17"/>
      <c r="AI18" s="17"/>
      <c r="AJ18" s="17"/>
      <c r="AK18" s="17"/>
      <c r="AL18" s="17"/>
      <c r="AM18" s="17"/>
      <c r="AN18" s="17"/>
      <c r="AO18" s="17"/>
    </row>
    <row r="19" spans="2:41" s="12" customFormat="1" ht="25" customHeight="1" x14ac:dyDescent="0.35">
      <c r="B19" s="74"/>
      <c r="C19" s="74"/>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 customHeight="1" x14ac:dyDescent="0.35">
      <c r="B20" s="74"/>
      <c r="C20" s="74"/>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 customHeight="1" x14ac:dyDescent="0.35">
      <c r="B21" s="74"/>
      <c r="C21" s="74"/>
      <c r="D21" s="75"/>
      <c r="E21" s="76"/>
      <c r="F21" s="103"/>
      <c r="G21" s="98"/>
      <c r="H21" s="86"/>
      <c r="I21" s="86"/>
      <c r="J21" s="86"/>
      <c r="K21" s="86"/>
      <c r="L21" s="86"/>
      <c r="M21" s="86"/>
      <c r="N21" s="86"/>
      <c r="O21" s="86"/>
      <c r="P21" s="86"/>
      <c r="Q21" s="86"/>
      <c r="R21" s="86"/>
      <c r="S21" s="86"/>
      <c r="T21" s="86"/>
      <c r="U21" s="86"/>
      <c r="V21" s="86"/>
      <c r="W21" s="86"/>
      <c r="X21" s="86"/>
      <c r="Y21" s="86"/>
      <c r="Z21" s="86"/>
      <c r="AA21" s="86"/>
      <c r="AB21" s="86"/>
      <c r="AC21" s="86"/>
      <c r="AD21" s="87"/>
      <c r="AE21" s="90">
        <f t="shared" si="0"/>
        <v>0</v>
      </c>
      <c r="AF21" s="91">
        <f t="shared" si="1"/>
        <v>0</v>
      </c>
      <c r="AG21" s="17"/>
      <c r="AH21" s="17"/>
      <c r="AI21" s="17"/>
      <c r="AJ21" s="17"/>
      <c r="AK21" s="17"/>
      <c r="AL21" s="17"/>
      <c r="AM21" s="17"/>
      <c r="AN21" s="17"/>
      <c r="AO21" s="17"/>
    </row>
    <row r="22" spans="2:41" s="12" customFormat="1" ht="25" customHeight="1" x14ac:dyDescent="0.35">
      <c r="B22" s="74"/>
      <c r="C22" s="74"/>
      <c r="D22" s="75"/>
      <c r="E22" s="76"/>
      <c r="F22" s="103"/>
      <c r="G22" s="98"/>
      <c r="H22" s="86"/>
      <c r="I22" s="86"/>
      <c r="J22" s="86"/>
      <c r="K22" s="86"/>
      <c r="L22" s="86"/>
      <c r="M22" s="86"/>
      <c r="N22" s="86"/>
      <c r="O22" s="86"/>
      <c r="P22" s="86"/>
      <c r="Q22" s="86"/>
      <c r="R22" s="86"/>
      <c r="S22" s="86"/>
      <c r="T22" s="86"/>
      <c r="U22" s="86"/>
      <c r="V22" s="86"/>
      <c r="W22" s="86"/>
      <c r="X22" s="86"/>
      <c r="Y22" s="86"/>
      <c r="Z22" s="86"/>
      <c r="AA22" s="86"/>
      <c r="AB22" s="86"/>
      <c r="AC22" s="86"/>
      <c r="AD22" s="87"/>
      <c r="AE22" s="90">
        <f t="shared" si="0"/>
        <v>0</v>
      </c>
      <c r="AF22" s="91">
        <f t="shared" si="1"/>
        <v>0</v>
      </c>
      <c r="AG22" s="17"/>
      <c r="AH22" s="17"/>
      <c r="AI22" s="17"/>
      <c r="AJ22" s="17"/>
      <c r="AK22" s="17"/>
      <c r="AL22" s="17"/>
      <c r="AM22" s="17"/>
      <c r="AN22" s="17"/>
      <c r="AO22" s="17"/>
    </row>
    <row r="23" spans="2:41" s="12" customFormat="1" ht="25" customHeight="1" x14ac:dyDescent="0.35">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 customHeight="1" x14ac:dyDescent="0.35">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 customHeight="1" x14ac:dyDescent="0.35">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 customHeight="1" x14ac:dyDescent="0.35">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 customHeight="1" x14ac:dyDescent="0.35">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 customHeight="1" x14ac:dyDescent="0.35">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 customHeight="1" thickBot="1" x14ac:dyDescent="0.4">
      <c r="B29" s="77"/>
      <c r="C29" s="77"/>
      <c r="D29" s="78"/>
      <c r="E29" s="79"/>
      <c r="F29" s="104"/>
      <c r="G29" s="99"/>
      <c r="H29" s="88"/>
      <c r="I29" s="88"/>
      <c r="J29" s="88"/>
      <c r="K29" s="88"/>
      <c r="L29" s="88"/>
      <c r="M29" s="88"/>
      <c r="N29" s="88"/>
      <c r="O29" s="88"/>
      <c r="P29" s="88"/>
      <c r="Q29" s="88"/>
      <c r="R29" s="88"/>
      <c r="S29" s="88"/>
      <c r="T29" s="88"/>
      <c r="U29" s="88"/>
      <c r="V29" s="88"/>
      <c r="W29" s="88"/>
      <c r="X29" s="88"/>
      <c r="Y29" s="88"/>
      <c r="Z29" s="88"/>
      <c r="AA29" s="88"/>
      <c r="AB29" s="88"/>
      <c r="AC29" s="88"/>
      <c r="AD29" s="89"/>
      <c r="AE29" s="90">
        <f t="shared" si="0"/>
        <v>0</v>
      </c>
      <c r="AF29" s="91">
        <f t="shared" si="1"/>
        <v>0</v>
      </c>
      <c r="AG29" s="17"/>
      <c r="AH29" s="17"/>
      <c r="AI29" s="17"/>
      <c r="AJ29" s="17"/>
      <c r="AK29" s="17"/>
      <c r="AL29" s="17"/>
      <c r="AM29" s="17"/>
      <c r="AN29" s="17"/>
      <c r="AO29" s="17"/>
    </row>
    <row r="30" spans="2:41" s="7" customFormat="1" ht="30" customHeight="1" thickTop="1" thickBot="1" x14ac:dyDescent="0.4">
      <c r="B30" s="59" t="s">
        <v>4</v>
      </c>
      <c r="C30" s="60"/>
      <c r="D30" s="60"/>
      <c r="E30" s="61"/>
      <c r="F30" s="62"/>
      <c r="G30" s="63" t="s">
        <v>51</v>
      </c>
      <c r="H30" s="80">
        <f t="shared" ref="H30:AF30" si="2">SUM(H16:H29)</f>
        <v>0</v>
      </c>
      <c r="I30" s="81">
        <f t="shared" si="2"/>
        <v>0</v>
      </c>
      <c r="J30" s="81">
        <f t="shared" si="2"/>
        <v>0</v>
      </c>
      <c r="K30" s="81">
        <f t="shared" si="2"/>
        <v>0</v>
      </c>
      <c r="L30" s="81">
        <f t="shared" si="2"/>
        <v>0</v>
      </c>
      <c r="M30" s="81">
        <f t="shared" si="2"/>
        <v>0</v>
      </c>
      <c r="N30" s="81">
        <f t="shared" si="2"/>
        <v>0</v>
      </c>
      <c r="O30" s="81">
        <f t="shared" si="2"/>
        <v>0</v>
      </c>
      <c r="P30" s="81">
        <f t="shared" si="2"/>
        <v>0</v>
      </c>
      <c r="Q30" s="81">
        <f t="shared" si="2"/>
        <v>0</v>
      </c>
      <c r="R30" s="81">
        <f t="shared" si="2"/>
        <v>0</v>
      </c>
      <c r="S30" s="81">
        <f t="shared" si="2"/>
        <v>0</v>
      </c>
      <c r="T30" s="81">
        <f t="shared" si="2"/>
        <v>0</v>
      </c>
      <c r="U30" s="81">
        <f t="shared" si="2"/>
        <v>0</v>
      </c>
      <c r="V30" s="81">
        <f t="shared" si="2"/>
        <v>0</v>
      </c>
      <c r="W30" s="81">
        <f t="shared" si="2"/>
        <v>0</v>
      </c>
      <c r="X30" s="81">
        <f t="shared" si="2"/>
        <v>0</v>
      </c>
      <c r="Y30" s="81">
        <f t="shared" si="2"/>
        <v>0</v>
      </c>
      <c r="Z30" s="81">
        <f t="shared" si="2"/>
        <v>0</v>
      </c>
      <c r="AA30" s="81">
        <f t="shared" si="2"/>
        <v>0</v>
      </c>
      <c r="AB30" s="81">
        <f t="shared" si="2"/>
        <v>0</v>
      </c>
      <c r="AC30" s="81">
        <f t="shared" si="2"/>
        <v>0</v>
      </c>
      <c r="AD30" s="82">
        <f t="shared" si="2"/>
        <v>0</v>
      </c>
      <c r="AE30" s="113">
        <f t="shared" si="2"/>
        <v>0</v>
      </c>
      <c r="AF30" s="112">
        <f t="shared" si="2"/>
        <v>0</v>
      </c>
      <c r="AG30" s="19"/>
      <c r="AH30" s="19"/>
      <c r="AI30" s="19"/>
      <c r="AJ30" s="19"/>
      <c r="AK30" s="19"/>
      <c r="AL30" s="19"/>
      <c r="AM30" s="19"/>
      <c r="AN30" s="19"/>
      <c r="AO30" s="19"/>
    </row>
    <row r="31" spans="2:41" s="7" customFormat="1" ht="25" customHeight="1" x14ac:dyDescent="0.35">
      <c r="H31" s="139" t="s">
        <v>48</v>
      </c>
      <c r="AF31" s="140" t="s">
        <v>52</v>
      </c>
    </row>
    <row r="32" spans="2:41" s="8" customFormat="1" ht="25" customHeight="1" x14ac:dyDescent="0.35">
      <c r="B32" s="33" t="s">
        <v>47</v>
      </c>
      <c r="C32" s="23"/>
      <c r="D32" s="23"/>
      <c r="E32" s="23"/>
      <c r="F32" s="23"/>
      <c r="G32" s="23"/>
      <c r="H32" s="23"/>
      <c r="I32" s="23"/>
      <c r="J32" s="23"/>
      <c r="K32" s="23"/>
      <c r="L32" s="23"/>
      <c r="M32" s="23"/>
      <c r="N32" s="23"/>
      <c r="O32" s="23"/>
      <c r="P32" s="23"/>
      <c r="Q32" s="23"/>
      <c r="R32" s="23"/>
      <c r="S32" s="50"/>
      <c r="T32" s="50"/>
      <c r="U32" s="50"/>
      <c r="V32" s="50"/>
      <c r="W32" s="50"/>
      <c r="X32" s="50"/>
      <c r="Y32" s="50"/>
      <c r="Z32" s="50"/>
      <c r="AA32" s="50"/>
      <c r="AB32" s="50"/>
      <c r="AC32" s="50"/>
      <c r="AD32" s="50"/>
      <c r="AE32" s="50"/>
      <c r="AF32" s="51"/>
      <c r="AG32" s="15"/>
      <c r="AH32" s="15"/>
      <c r="AI32" s="15"/>
      <c r="AJ32" s="15"/>
      <c r="AK32" s="15"/>
      <c r="AL32" s="15"/>
      <c r="AM32" s="15"/>
      <c r="AN32" s="15"/>
      <c r="AO32" s="15"/>
    </row>
    <row r="33" spans="2:41" s="4" customFormat="1" ht="19" customHeight="1" x14ac:dyDescent="0.25">
      <c r="B33" s="42"/>
      <c r="C33" s="42"/>
      <c r="D33" s="44"/>
      <c r="E33" s="44"/>
      <c r="F33" s="100" t="s">
        <v>17</v>
      </c>
      <c r="G33" s="95" t="s">
        <v>19</v>
      </c>
      <c r="H33" s="48" t="str">
        <f>TEXT($F$4,"MMM-YYYY")</f>
        <v>Jan-1900</v>
      </c>
      <c r="I33" s="48" t="str">
        <f>TEXT(EDATE($F$4,1),"MMM-yyyy")</f>
        <v>Jan-1900</v>
      </c>
      <c r="J33" s="46" t="str">
        <f>TEXT(EDATE($F$4,2),"MMM-yyyy")</f>
        <v>Feb-1900</v>
      </c>
      <c r="K33" s="46" t="str">
        <f>TEXT(EDATE($F$4,3),"MMM-yyyy")</f>
        <v>Mar-1900</v>
      </c>
      <c r="L33" s="46" t="str">
        <f>TEXT(EDATE($F$4,4),"MMM-yyyy")</f>
        <v>Apr-1900</v>
      </c>
      <c r="M33" s="46" t="str">
        <f>TEXT(EDATE($F$4,5),"MMM-yyyy")</f>
        <v>May-1900</v>
      </c>
      <c r="N33" s="46" t="str">
        <f>TEXT(EDATE($F$4,6),"MMM-yyyyy")</f>
        <v>Jun-1900</v>
      </c>
      <c r="O33" s="46" t="str">
        <f>TEXT(EDATE($F$4,7),"MMM-yyyy")</f>
        <v>Jul-1900</v>
      </c>
      <c r="P33" s="46" t="str">
        <f>TEXT(EDATE($F$4,8),"MMM-yyyy")</f>
        <v>Aug-1900</v>
      </c>
      <c r="Q33" s="46" t="str">
        <f>TEXT(EDATE($F$4,9),"MMM-yyyy")</f>
        <v>Sep-1900</v>
      </c>
      <c r="R33" s="46" t="str">
        <f>TEXT(EDATE($F$4,10),"MMM-yyyy")</f>
        <v>Oct-1900</v>
      </c>
      <c r="S33" s="46" t="str">
        <f>TEXT(EDATE($F$4,11),"MMM-yyyy")</f>
        <v>Nov-1900</v>
      </c>
      <c r="T33" s="46" t="str">
        <f>TEXT(EDATE($F$4,12),"MMM-yyyy")</f>
        <v>Dec-1900</v>
      </c>
      <c r="U33" s="46" t="str">
        <f>TEXT(EDATE($F$4,13),"MMM-yyyy")</f>
        <v>Jan-1901</v>
      </c>
      <c r="V33" s="46" t="str">
        <f>TEXT(EDATE($F$4,14),"MMM-yyyy")</f>
        <v>Feb-1901</v>
      </c>
      <c r="W33" s="46" t="str">
        <f>TEXT(EDATE($F$4,15),"MMM-yyyy")</f>
        <v>Mar-1901</v>
      </c>
      <c r="X33" s="46" t="str">
        <f>TEXT(EDATE($F$4,16),"MMM-yyyy")</f>
        <v>Apr-1901</v>
      </c>
      <c r="Y33" s="46" t="str">
        <f>TEXT(EDATE($F$4,17),"MMM-yyyy")</f>
        <v>May-1901</v>
      </c>
      <c r="Z33" s="46" t="str">
        <f>TEXT(EDATE($F$4,18),"MMM-yyyy")</f>
        <v>Jun-1901</v>
      </c>
      <c r="AA33" s="46" t="str">
        <f>TEXT(EDATE($F$4,19),"MMM-yyyy")</f>
        <v>Jul-1901</v>
      </c>
      <c r="AB33" s="46" t="str">
        <f>TEXT(EDATE($F$4,20),"MMM-yyyy")</f>
        <v>Aug-1901</v>
      </c>
      <c r="AC33" s="46" t="str">
        <f>TEXT(EDATE($F$4,21),"MMM-yyyy")</f>
        <v>Sep-1901</v>
      </c>
      <c r="AD33" s="64" t="str">
        <f>TEXT(EDATE($F$4,22),"MMM-yyyy")</f>
        <v>Oct-1901</v>
      </c>
      <c r="AE33" s="68" t="s">
        <v>25</v>
      </c>
      <c r="AF33" s="66" t="s">
        <v>23</v>
      </c>
      <c r="AG33" s="5"/>
      <c r="AH33" s="5"/>
      <c r="AI33" s="5"/>
      <c r="AJ33" s="5"/>
      <c r="AK33" s="5"/>
      <c r="AL33" s="5"/>
      <c r="AM33" s="5"/>
      <c r="AN33" s="5"/>
      <c r="AO33" s="5"/>
    </row>
    <row r="34" spans="2:41" s="8" customFormat="1" ht="25" customHeight="1" x14ac:dyDescent="0.35">
      <c r="B34" s="43" t="s">
        <v>21</v>
      </c>
      <c r="C34" s="43" t="s">
        <v>22</v>
      </c>
      <c r="D34" s="45" t="s">
        <v>3</v>
      </c>
      <c r="E34" s="45" t="s">
        <v>49</v>
      </c>
      <c r="F34" s="101" t="s">
        <v>18</v>
      </c>
      <c r="G34" s="96" t="s">
        <v>20</v>
      </c>
      <c r="H34" s="49">
        <f>NETWORKDAYS($F$4,EOMONTH($F$4,0),)</f>
        <v>22</v>
      </c>
      <c r="I34" s="49">
        <f>NETWORKDAYS(EDATE($F$4,1),EOMONTH(EDATE($F$4,1),0),)</f>
        <v>1</v>
      </c>
      <c r="J34" s="47">
        <f>NETWORKDAYS(EDATE($F$4,2),EOMONTH(EDATE($F$4,2),0),)</f>
        <v>-2</v>
      </c>
      <c r="K34" s="47">
        <f>NETWORKDAYS(EDATE($F$4,3),EOMONTH(EDATE($F$4,3),0),)</f>
        <v>0</v>
      </c>
      <c r="L34" s="47">
        <f>NETWORKDAYS(EDATE($F$4,4),EOMONTH(EDATE($F$4,4),0),)</f>
        <v>1</v>
      </c>
      <c r="M34" s="47">
        <f>NETWORKDAYS(EDATE($F$4,5),EOMONTH(EDATE($F$4,5),0),)</f>
        <v>1</v>
      </c>
      <c r="N34" s="47">
        <f>NETWORKDAYS(EDATE($F$4,6),EOMONTH(EDATE($F$4,6),0),)</f>
        <v>0</v>
      </c>
      <c r="O34" s="47">
        <f>NETWORKDAYS(EDATE($F$4,7),EOMONTH(EDATE($F$4,7),0),)</f>
        <v>1</v>
      </c>
      <c r="P34" s="47">
        <f>NETWORKDAYS(EDATE($F$4,8),EOMONTH(EDATE($F$4,8),0),)</f>
        <v>1</v>
      </c>
      <c r="Q34" s="47">
        <f>NETWORKDAYS(EDATE($F$4,9),EOMONTH(EDATE($F$4,9),0),)</f>
        <v>0</v>
      </c>
      <c r="R34" s="47">
        <f>NETWORKDAYS(EDATE($F$4,10),EOMONTH(EDATE($F$4,10),0),)</f>
        <v>1</v>
      </c>
      <c r="S34" s="47">
        <f>NETWORKDAYS(EDATE($F$4,11),EOMONTH(EDATE($F$4,11),0),)</f>
        <v>1</v>
      </c>
      <c r="T34" s="47">
        <f>NETWORKDAYS(EDATE($F$4,12),EOMONTH(EDATE($F$4,12),0),)</f>
        <v>1</v>
      </c>
      <c r="U34" s="47">
        <f>NETWORKDAYS(EDATE($F$4,13),EOMONTH(EDATE($F$4,13),0),)</f>
        <v>1</v>
      </c>
      <c r="V34" s="47">
        <f>NETWORKDAYS(EDATE($F$4,14),EOMONTH(EDATE($F$4,14),0),)</f>
        <v>1</v>
      </c>
      <c r="W34" s="47">
        <f>NETWORKDAYS(EDATE($F$4,15),EOMONTH(EDATE($F$4,15),0),)</f>
        <v>0</v>
      </c>
      <c r="X34" s="47">
        <f>NETWORKDAYS(EDATE($F$4,16),EOMONTH(EDATE($F$4,16),0),)</f>
        <v>1</v>
      </c>
      <c r="Y34" s="47">
        <f>NETWORKDAYS(EDATE($F$4,17),EOMONTH(EDATE($F$4,17),0),)</f>
        <v>1</v>
      </c>
      <c r="Z34" s="47">
        <f>NETWORKDAYS(EDATE($F$4,18),EOMONTH(EDATE($F$4,18),0),)</f>
        <v>0</v>
      </c>
      <c r="AA34" s="47">
        <f>NETWORKDAYS(EDATE($F$4,19),EOMONTH(EDATE($F$4,19),0),)</f>
        <v>1</v>
      </c>
      <c r="AB34" s="47">
        <f>NETWORKDAYS(EDATE($F$4,20),EOMONTH(EDATE($F$4,20),0),)</f>
        <v>0</v>
      </c>
      <c r="AC34" s="47">
        <f>NETWORKDAYS(EDATE($F$4,21),EOMONTH(EDATE($F$4,21),0),)</f>
        <v>1</v>
      </c>
      <c r="AD34" s="65">
        <f>NETWORKDAYS(EDATE($F$4,22),EOMONTH(EDATE($F$4,22),0),)</f>
        <v>1</v>
      </c>
      <c r="AE34" s="69" t="s">
        <v>32</v>
      </c>
      <c r="AF34" s="67" t="s">
        <v>24</v>
      </c>
      <c r="AG34" s="16"/>
      <c r="AH34" s="16"/>
      <c r="AI34" s="16"/>
      <c r="AJ34" s="16"/>
      <c r="AK34" s="16"/>
      <c r="AL34" s="16"/>
      <c r="AM34" s="16"/>
      <c r="AN34" s="16"/>
      <c r="AO34" s="16"/>
    </row>
    <row r="35" spans="2:41" s="12" customFormat="1" ht="25" customHeight="1" x14ac:dyDescent="0.35">
      <c r="B35" s="71"/>
      <c r="C35" s="71"/>
      <c r="D35" s="72"/>
      <c r="E35" s="73"/>
      <c r="F35" s="102"/>
      <c r="G35" s="97"/>
      <c r="H35" s="84"/>
      <c r="I35" s="84"/>
      <c r="J35" s="84"/>
      <c r="K35" s="84"/>
      <c r="L35" s="84"/>
      <c r="M35" s="84"/>
      <c r="N35" s="84"/>
      <c r="O35" s="84"/>
      <c r="P35" s="84"/>
      <c r="Q35" s="84"/>
      <c r="R35" s="84"/>
      <c r="S35" s="84"/>
      <c r="T35" s="84"/>
      <c r="U35" s="84"/>
      <c r="V35" s="84"/>
      <c r="W35" s="84"/>
      <c r="X35" s="84"/>
      <c r="Y35" s="84"/>
      <c r="Z35" s="84"/>
      <c r="AA35" s="84"/>
      <c r="AB35" s="84"/>
      <c r="AC35" s="84"/>
      <c r="AD35" s="85"/>
      <c r="AE35" s="90">
        <f>SUM(H35:AD35)*8</f>
        <v>0</v>
      </c>
      <c r="AF35" s="91">
        <f>AE35*E35*D35</f>
        <v>0</v>
      </c>
      <c r="AG35" s="17"/>
      <c r="AH35" s="17"/>
      <c r="AI35" s="17"/>
      <c r="AJ35" s="17"/>
      <c r="AK35" s="17"/>
      <c r="AL35" s="17"/>
      <c r="AM35" s="17"/>
      <c r="AN35" s="17"/>
      <c r="AO35" s="17"/>
    </row>
    <row r="36" spans="2:41" s="12" customFormat="1" ht="25" customHeight="1" x14ac:dyDescent="0.35">
      <c r="B36" s="74"/>
      <c r="C36" s="74"/>
      <c r="D36" s="75"/>
      <c r="E36" s="76"/>
      <c r="F36" s="103"/>
      <c r="G36" s="98"/>
      <c r="H36" s="86"/>
      <c r="I36" s="86"/>
      <c r="J36" s="86"/>
      <c r="K36" s="86"/>
      <c r="L36" s="86"/>
      <c r="M36" s="86"/>
      <c r="N36" s="86"/>
      <c r="O36" s="86"/>
      <c r="P36" s="86"/>
      <c r="Q36" s="86"/>
      <c r="R36" s="86"/>
      <c r="S36" s="86"/>
      <c r="T36" s="86"/>
      <c r="U36" s="86"/>
      <c r="V36" s="86"/>
      <c r="W36" s="86"/>
      <c r="X36" s="86"/>
      <c r="Y36" s="86"/>
      <c r="Z36" s="86"/>
      <c r="AA36" s="86"/>
      <c r="AB36" s="86"/>
      <c r="AC36" s="86"/>
      <c r="AD36" s="87"/>
      <c r="AE36" s="90">
        <f t="shared" ref="AE36:AE42" si="3">SUM(H36:AD36)*8</f>
        <v>0</v>
      </c>
      <c r="AF36" s="91">
        <f t="shared" ref="AF36:AF42" si="4">AE36*E36*D36</f>
        <v>0</v>
      </c>
      <c r="AG36" s="18"/>
      <c r="AH36" s="17"/>
      <c r="AI36" s="17"/>
      <c r="AJ36" s="17"/>
      <c r="AK36" s="17"/>
      <c r="AL36" s="17"/>
      <c r="AM36" s="17"/>
      <c r="AN36" s="17"/>
      <c r="AO36" s="17"/>
    </row>
    <row r="37" spans="2:41" s="12" customFormat="1" ht="25" customHeight="1" x14ac:dyDescent="0.35">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si="3"/>
        <v>0</v>
      </c>
      <c r="AF37" s="91">
        <f t="shared" si="4"/>
        <v>0</v>
      </c>
      <c r="AG37" s="17"/>
      <c r="AH37" s="17"/>
      <c r="AI37" s="17"/>
      <c r="AJ37" s="17"/>
      <c r="AK37" s="17"/>
      <c r="AL37" s="17"/>
      <c r="AM37" s="17"/>
      <c r="AN37" s="17"/>
      <c r="AO37" s="17"/>
    </row>
    <row r="38" spans="2:41" s="12" customFormat="1" ht="25" customHeight="1" x14ac:dyDescent="0.35">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 customHeight="1" x14ac:dyDescent="0.35">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 customHeight="1" x14ac:dyDescent="0.35">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 customHeight="1" x14ac:dyDescent="0.35">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 customHeight="1" thickBot="1" x14ac:dyDescent="0.4">
      <c r="B42" s="77"/>
      <c r="C42" s="77"/>
      <c r="D42" s="78"/>
      <c r="E42" s="79"/>
      <c r="F42" s="104"/>
      <c r="G42" s="99"/>
      <c r="H42" s="88"/>
      <c r="I42" s="88"/>
      <c r="J42" s="88"/>
      <c r="K42" s="88"/>
      <c r="L42" s="88"/>
      <c r="M42" s="88"/>
      <c r="N42" s="88"/>
      <c r="O42" s="88"/>
      <c r="P42" s="88"/>
      <c r="Q42" s="88"/>
      <c r="R42" s="88"/>
      <c r="S42" s="88"/>
      <c r="T42" s="88"/>
      <c r="U42" s="88"/>
      <c r="V42" s="88"/>
      <c r="W42" s="88"/>
      <c r="X42" s="88"/>
      <c r="Y42" s="88"/>
      <c r="Z42" s="88"/>
      <c r="AA42" s="88"/>
      <c r="AB42" s="88"/>
      <c r="AC42" s="88"/>
      <c r="AD42" s="89"/>
      <c r="AE42" s="90">
        <f t="shared" si="3"/>
        <v>0</v>
      </c>
      <c r="AF42" s="91">
        <f t="shared" si="4"/>
        <v>0</v>
      </c>
      <c r="AG42" s="17"/>
      <c r="AH42" s="17"/>
      <c r="AI42" s="17"/>
      <c r="AJ42" s="17"/>
      <c r="AK42" s="17"/>
      <c r="AL42" s="17"/>
      <c r="AM42" s="17"/>
      <c r="AN42" s="17"/>
      <c r="AO42" s="17"/>
    </row>
    <row r="43" spans="2:41" s="7" customFormat="1" ht="30" customHeight="1" thickTop="1" thickBot="1" x14ac:dyDescent="0.4">
      <c r="B43" s="59" t="s">
        <v>4</v>
      </c>
      <c r="C43" s="60"/>
      <c r="D43" s="60"/>
      <c r="E43" s="61"/>
      <c r="F43" s="62"/>
      <c r="G43" s="63" t="s">
        <v>51</v>
      </c>
      <c r="H43" s="80">
        <f t="shared" ref="H43:AF43" si="5">SUM(H35:H42)</f>
        <v>0</v>
      </c>
      <c r="I43" s="81">
        <f t="shared" si="5"/>
        <v>0</v>
      </c>
      <c r="J43" s="81">
        <f t="shared" si="5"/>
        <v>0</v>
      </c>
      <c r="K43" s="81">
        <f t="shared" si="5"/>
        <v>0</v>
      </c>
      <c r="L43" s="81">
        <f t="shared" si="5"/>
        <v>0</v>
      </c>
      <c r="M43" s="81">
        <f t="shared" si="5"/>
        <v>0</v>
      </c>
      <c r="N43" s="81">
        <f t="shared" si="5"/>
        <v>0</v>
      </c>
      <c r="O43" s="81">
        <f t="shared" si="5"/>
        <v>0</v>
      </c>
      <c r="P43" s="81">
        <f t="shared" si="5"/>
        <v>0</v>
      </c>
      <c r="Q43" s="81">
        <f t="shared" si="5"/>
        <v>0</v>
      </c>
      <c r="R43" s="81">
        <f t="shared" si="5"/>
        <v>0</v>
      </c>
      <c r="S43" s="81">
        <f t="shared" si="5"/>
        <v>0</v>
      </c>
      <c r="T43" s="81">
        <f t="shared" si="5"/>
        <v>0</v>
      </c>
      <c r="U43" s="81">
        <f t="shared" si="5"/>
        <v>0</v>
      </c>
      <c r="V43" s="81">
        <f t="shared" si="5"/>
        <v>0</v>
      </c>
      <c r="W43" s="81">
        <f t="shared" si="5"/>
        <v>0</v>
      </c>
      <c r="X43" s="81">
        <f t="shared" si="5"/>
        <v>0</v>
      </c>
      <c r="Y43" s="81">
        <f t="shared" si="5"/>
        <v>0</v>
      </c>
      <c r="Z43" s="81">
        <f t="shared" si="5"/>
        <v>0</v>
      </c>
      <c r="AA43" s="81">
        <f t="shared" si="5"/>
        <v>0</v>
      </c>
      <c r="AB43" s="81">
        <f t="shared" si="5"/>
        <v>0</v>
      </c>
      <c r="AC43" s="81">
        <f t="shared" si="5"/>
        <v>0</v>
      </c>
      <c r="AD43" s="82">
        <f t="shared" si="5"/>
        <v>0</v>
      </c>
      <c r="AE43" s="113">
        <f t="shared" si="5"/>
        <v>0</v>
      </c>
      <c r="AF43" s="112">
        <f t="shared" si="5"/>
        <v>0</v>
      </c>
      <c r="AG43" s="19"/>
      <c r="AH43" s="19"/>
      <c r="AI43" s="19"/>
      <c r="AJ43" s="19"/>
      <c r="AK43" s="19"/>
      <c r="AL43" s="19"/>
      <c r="AM43" s="19"/>
      <c r="AN43" s="19"/>
      <c r="AO43" s="19"/>
    </row>
    <row r="44" spans="2:41" s="7" customFormat="1" ht="25" customHeight="1" thickBot="1" x14ac:dyDescent="0.4">
      <c r="H44" s="70"/>
      <c r="AE44" s="136" t="s">
        <v>44</v>
      </c>
      <c r="AF44" s="136" t="s">
        <v>23</v>
      </c>
    </row>
    <row r="45" spans="2:41" s="7" customFormat="1" ht="30" customHeight="1" thickTop="1" thickBot="1" x14ac:dyDescent="0.4">
      <c r="E45" s="61"/>
      <c r="F45" s="62"/>
      <c r="G45" s="63" t="s">
        <v>43</v>
      </c>
      <c r="H45" s="135">
        <f>(H30+H43)*8</f>
        <v>0</v>
      </c>
      <c r="I45" s="135">
        <f t="shared" ref="I45:AD45" si="6">(I30+I43)*8</f>
        <v>0</v>
      </c>
      <c r="J45" s="135">
        <f t="shared" si="6"/>
        <v>0</v>
      </c>
      <c r="K45" s="135">
        <f t="shared" si="6"/>
        <v>0</v>
      </c>
      <c r="L45" s="135">
        <f t="shared" si="6"/>
        <v>0</v>
      </c>
      <c r="M45" s="135">
        <f t="shared" si="6"/>
        <v>0</v>
      </c>
      <c r="N45" s="135">
        <f t="shared" si="6"/>
        <v>0</v>
      </c>
      <c r="O45" s="135">
        <f t="shared" si="6"/>
        <v>0</v>
      </c>
      <c r="P45" s="135">
        <f t="shared" si="6"/>
        <v>0</v>
      </c>
      <c r="Q45" s="135">
        <f t="shared" si="6"/>
        <v>0</v>
      </c>
      <c r="R45" s="135">
        <f t="shared" si="6"/>
        <v>0</v>
      </c>
      <c r="S45" s="135">
        <f t="shared" si="6"/>
        <v>0</v>
      </c>
      <c r="T45" s="135">
        <f t="shared" si="6"/>
        <v>0</v>
      </c>
      <c r="U45" s="135">
        <f t="shared" si="6"/>
        <v>0</v>
      </c>
      <c r="V45" s="135">
        <f t="shared" si="6"/>
        <v>0</v>
      </c>
      <c r="W45" s="135">
        <f t="shared" si="6"/>
        <v>0</v>
      </c>
      <c r="X45" s="135">
        <f t="shared" si="6"/>
        <v>0</v>
      </c>
      <c r="Y45" s="135">
        <f t="shared" si="6"/>
        <v>0</v>
      </c>
      <c r="Z45" s="135">
        <f t="shared" si="6"/>
        <v>0</v>
      </c>
      <c r="AA45" s="135">
        <f t="shared" si="6"/>
        <v>0</v>
      </c>
      <c r="AB45" s="135">
        <f t="shared" si="6"/>
        <v>0</v>
      </c>
      <c r="AC45" s="135">
        <f t="shared" si="6"/>
        <v>0</v>
      </c>
      <c r="AD45" s="135">
        <f t="shared" si="6"/>
        <v>0</v>
      </c>
      <c r="AE45" s="113">
        <f>SUM(AE30,AE43)</f>
        <v>0</v>
      </c>
      <c r="AF45" s="112">
        <f>SUM(AF30,AF43)</f>
        <v>0</v>
      </c>
      <c r="AG45" s="19"/>
      <c r="AH45" s="19"/>
      <c r="AI45" s="19"/>
      <c r="AJ45" s="19"/>
      <c r="AK45" s="19"/>
      <c r="AL45" s="19"/>
      <c r="AM45" s="19"/>
      <c r="AN45" s="19"/>
      <c r="AO45" s="19"/>
    </row>
    <row r="46" spans="2:41" s="7" customFormat="1" ht="25" customHeight="1" x14ac:dyDescent="0.35">
      <c r="H46" s="139" t="s">
        <v>33</v>
      </c>
      <c r="AF46" s="83"/>
    </row>
    <row r="47" spans="2:41" s="8" customFormat="1" ht="25" customHeight="1" x14ac:dyDescent="0.35">
      <c r="B47" s="33" t="s">
        <v>39</v>
      </c>
      <c r="C47" s="23"/>
      <c r="D47" s="23"/>
      <c r="E47" s="23"/>
      <c r="F47" s="23"/>
      <c r="G47" s="23"/>
      <c r="H47" s="23"/>
      <c r="I47" s="23"/>
      <c r="J47" s="23"/>
      <c r="K47" s="23"/>
      <c r="L47" s="23"/>
      <c r="M47" s="23"/>
      <c r="N47" s="23"/>
      <c r="O47" s="23"/>
      <c r="P47" s="23"/>
      <c r="Q47" s="23"/>
      <c r="R47" s="23"/>
      <c r="S47" s="50"/>
      <c r="T47" s="50"/>
      <c r="U47" s="50"/>
      <c r="V47" s="50"/>
      <c r="W47" s="50"/>
      <c r="X47" s="50"/>
      <c r="Y47" s="50"/>
      <c r="Z47" s="50"/>
      <c r="AA47" s="50"/>
      <c r="AB47" s="50"/>
      <c r="AC47" s="50"/>
      <c r="AD47" s="50"/>
      <c r="AE47" s="51"/>
      <c r="AF47" s="15"/>
      <c r="AG47" s="15"/>
      <c r="AH47" s="15"/>
      <c r="AI47" s="15"/>
      <c r="AJ47" s="15"/>
      <c r="AK47" s="15"/>
      <c r="AL47" s="15"/>
      <c r="AM47" s="15"/>
      <c r="AN47" s="15"/>
      <c r="AO47" s="15"/>
    </row>
    <row r="48" spans="2:41" s="8" customFormat="1" ht="25" customHeight="1" x14ac:dyDescent="0.35">
      <c r="B48" s="24" t="s">
        <v>40</v>
      </c>
      <c r="C48" s="25"/>
      <c r="D48" s="25"/>
      <c r="E48" s="25"/>
      <c r="F48" s="132"/>
      <c r="G48" s="133"/>
      <c r="H48" s="123" t="str">
        <f>TEXT($F$4,"MMM-YYYY")</f>
        <v>Jan-1900</v>
      </c>
      <c r="I48" s="105" t="str">
        <f>TEXT(EDATE($F$4,1),"MMM-yyyy")</f>
        <v>Jan-1900</v>
      </c>
      <c r="J48" s="106" t="str">
        <f>TEXT(EDATE($F$4,2),"MMM-yyyy")</f>
        <v>Feb-1900</v>
      </c>
      <c r="K48" s="106" t="str">
        <f>TEXT(EDATE($F$4,3),"MMM-yyyy")</f>
        <v>Mar-1900</v>
      </c>
      <c r="L48" s="106" t="str">
        <f>TEXT(EDATE($F$4,4),"MMM-yyyy")</f>
        <v>Apr-1900</v>
      </c>
      <c r="M48" s="106" t="str">
        <f>TEXT(EDATE($F$4,5),"MMM-yyyy")</f>
        <v>May-1900</v>
      </c>
      <c r="N48" s="106" t="str">
        <f>TEXT(EDATE($F$4,6),"MMM-yyyyy")</f>
        <v>Jun-1900</v>
      </c>
      <c r="O48" s="106" t="str">
        <f>TEXT(EDATE($F$4,7),"MMM-yyyy")</f>
        <v>Jul-1900</v>
      </c>
      <c r="P48" s="106" t="str">
        <f>TEXT(EDATE($F$4,8),"MMM-yyyy")</f>
        <v>Aug-1900</v>
      </c>
      <c r="Q48" s="106" t="str">
        <f>TEXT(EDATE($F$4,9),"MMM-yyyy")</f>
        <v>Sep-1900</v>
      </c>
      <c r="R48" s="106" t="str">
        <f>TEXT(EDATE($F$4,10),"MMM-yyyy")</f>
        <v>Oct-1900</v>
      </c>
      <c r="S48" s="106" t="str">
        <f>TEXT(EDATE($F$4,11),"MMM-yyyy")</f>
        <v>Nov-1900</v>
      </c>
      <c r="T48" s="106" t="str">
        <f>TEXT(EDATE($F$4,12),"MMM-yyyy")</f>
        <v>Dec-1900</v>
      </c>
      <c r="U48" s="106" t="str">
        <f>TEXT(EDATE($F$4,13),"MMM-yyyy")</f>
        <v>Jan-1901</v>
      </c>
      <c r="V48" s="106" t="str">
        <f>TEXT(EDATE($F$4,14),"MMM-yyyy")</f>
        <v>Feb-1901</v>
      </c>
      <c r="W48" s="106" t="str">
        <f>TEXT(EDATE($F$4,15),"MMM-yyyy")</f>
        <v>Mar-1901</v>
      </c>
      <c r="X48" s="106" t="str">
        <f>TEXT(EDATE($F$4,16),"MMM-yyyy")</f>
        <v>Apr-1901</v>
      </c>
      <c r="Y48" s="106" t="str">
        <f>TEXT(EDATE($F$4,17),"MMM-yyyy")</f>
        <v>May-1901</v>
      </c>
      <c r="Z48" s="106" t="str">
        <f>TEXT(EDATE($F$4,18),"MMM-yyyy")</f>
        <v>Jun-1901</v>
      </c>
      <c r="AA48" s="106" t="str">
        <f>TEXT(EDATE($F$4,19),"MMM-yyyy")</f>
        <v>Jul-1901</v>
      </c>
      <c r="AB48" s="106" t="str">
        <f>TEXT(EDATE($F$4,20),"MMM-yyyy")</f>
        <v>Aug-1901</v>
      </c>
      <c r="AC48" s="106" t="str">
        <f>TEXT(EDATE($F$4,21),"MMM-yyyy")</f>
        <v>Sep-1901</v>
      </c>
      <c r="AD48" s="107" t="str">
        <f>TEXT(EDATE($F$4,22),"MMM-yyyy")</f>
        <v>Oct-1901</v>
      </c>
      <c r="AE48" s="108" t="s">
        <v>23</v>
      </c>
      <c r="AF48" s="16"/>
      <c r="AG48" s="16"/>
      <c r="AH48" s="16"/>
      <c r="AI48" s="16"/>
      <c r="AJ48" s="16"/>
      <c r="AK48" s="16"/>
      <c r="AL48" s="16"/>
      <c r="AM48" s="16"/>
      <c r="AN48" s="16"/>
      <c r="AO48" s="16"/>
    </row>
    <row r="49" spans="1:41" s="12" customFormat="1" ht="25" customHeight="1" x14ac:dyDescent="0.35">
      <c r="B49" s="28" t="s">
        <v>34</v>
      </c>
      <c r="C49" s="29"/>
      <c r="D49" s="29"/>
      <c r="E49" s="29"/>
      <c r="F49" s="134"/>
      <c r="G49" s="98"/>
      <c r="H49" s="124"/>
      <c r="I49" s="114"/>
      <c r="J49" s="114"/>
      <c r="K49" s="114"/>
      <c r="L49" s="114"/>
      <c r="M49" s="114"/>
      <c r="N49" s="114"/>
      <c r="O49" s="114"/>
      <c r="P49" s="114"/>
      <c r="Q49" s="114"/>
      <c r="R49" s="114"/>
      <c r="S49" s="114"/>
      <c r="T49" s="114"/>
      <c r="U49" s="114"/>
      <c r="V49" s="114"/>
      <c r="W49" s="114"/>
      <c r="X49" s="114"/>
      <c r="Y49" s="114"/>
      <c r="Z49" s="114"/>
      <c r="AA49" s="114"/>
      <c r="AB49" s="114"/>
      <c r="AC49" s="114"/>
      <c r="AD49" s="115"/>
      <c r="AE49" s="120">
        <f>SUM(H49:AD49)</f>
        <v>0</v>
      </c>
      <c r="AF49" s="17"/>
      <c r="AG49" s="17"/>
      <c r="AH49" s="17"/>
      <c r="AI49" s="17"/>
      <c r="AJ49" s="17"/>
      <c r="AK49" s="17"/>
      <c r="AL49" s="17"/>
      <c r="AM49" s="17"/>
      <c r="AN49" s="17"/>
      <c r="AO49" s="17"/>
    </row>
    <row r="50" spans="1:41" s="12" customFormat="1" ht="25" customHeight="1" x14ac:dyDescent="0.35">
      <c r="B50" s="28" t="s">
        <v>35</v>
      </c>
      <c r="C50" s="29"/>
      <c r="D50" s="29"/>
      <c r="E50" s="29"/>
      <c r="F50" s="134"/>
      <c r="G50" s="98"/>
      <c r="H50" s="125"/>
      <c r="I50" s="116"/>
      <c r="J50" s="116"/>
      <c r="K50" s="116"/>
      <c r="L50" s="116"/>
      <c r="M50" s="116"/>
      <c r="N50" s="116"/>
      <c r="O50" s="116"/>
      <c r="P50" s="116"/>
      <c r="Q50" s="116"/>
      <c r="R50" s="116"/>
      <c r="S50" s="116"/>
      <c r="T50" s="116"/>
      <c r="U50" s="116"/>
      <c r="V50" s="116"/>
      <c r="W50" s="116"/>
      <c r="X50" s="116"/>
      <c r="Y50" s="116"/>
      <c r="Z50" s="116"/>
      <c r="AA50" s="116"/>
      <c r="AB50" s="116"/>
      <c r="AC50" s="116"/>
      <c r="AD50" s="117"/>
      <c r="AE50" s="121">
        <f t="shared" ref="AE50:AE55" si="7">SUM(H50:AD50)</f>
        <v>0</v>
      </c>
      <c r="AF50" s="18"/>
      <c r="AG50" s="18"/>
      <c r="AH50" s="17"/>
      <c r="AI50" s="17"/>
      <c r="AJ50" s="17"/>
      <c r="AK50" s="17"/>
      <c r="AL50" s="17"/>
      <c r="AM50" s="17"/>
      <c r="AN50" s="17"/>
      <c r="AO50" s="17"/>
    </row>
    <row r="51" spans="1:41" s="12" customFormat="1" ht="25" customHeight="1" x14ac:dyDescent="0.35">
      <c r="B51" s="28" t="s">
        <v>36</v>
      </c>
      <c r="C51" s="29"/>
      <c r="D51" s="29"/>
      <c r="E51" s="29"/>
      <c r="F51" s="134"/>
      <c r="G51" s="98"/>
      <c r="H51" s="125"/>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si="7"/>
        <v>0</v>
      </c>
      <c r="AF51" s="17"/>
      <c r="AG51" s="17"/>
      <c r="AH51" s="17"/>
      <c r="AI51" s="17"/>
      <c r="AJ51" s="17"/>
      <c r="AK51" s="17"/>
      <c r="AL51" s="17"/>
      <c r="AM51" s="17"/>
      <c r="AN51" s="17"/>
      <c r="AO51" s="17"/>
    </row>
    <row r="52" spans="1:41" s="12" customFormat="1" ht="25" customHeight="1" x14ac:dyDescent="0.35">
      <c r="B52" s="28" t="s">
        <v>37</v>
      </c>
      <c r="C52" s="29"/>
      <c r="D52" s="29"/>
      <c r="E52" s="29"/>
      <c r="F52" s="134"/>
      <c r="G52" s="98"/>
      <c r="H52" s="125"/>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0</v>
      </c>
      <c r="AF52" s="17"/>
      <c r="AG52" s="17"/>
      <c r="AH52" s="17"/>
      <c r="AI52" s="17"/>
      <c r="AJ52" s="17"/>
      <c r="AK52" s="17"/>
      <c r="AL52" s="17"/>
      <c r="AM52" s="17"/>
      <c r="AN52" s="17"/>
      <c r="AO52" s="17"/>
    </row>
    <row r="53" spans="1:41" s="12" customFormat="1" ht="25" customHeight="1" x14ac:dyDescent="0.35">
      <c r="B53" s="28" t="s">
        <v>38</v>
      </c>
      <c r="C53" s="29"/>
      <c r="D53" s="29"/>
      <c r="E53" s="29"/>
      <c r="F53" s="134"/>
      <c r="G53" s="98"/>
      <c r="H53" s="125"/>
      <c r="I53" s="116"/>
      <c r="J53" s="116"/>
      <c r="K53" s="116"/>
      <c r="L53" s="116"/>
      <c r="M53" s="116"/>
      <c r="N53" s="116"/>
      <c r="O53" s="116"/>
      <c r="P53" s="116"/>
      <c r="Q53" s="116"/>
      <c r="R53" s="116"/>
      <c r="S53" s="116"/>
      <c r="T53" s="116"/>
      <c r="U53" s="116"/>
      <c r="V53" s="116"/>
      <c r="W53" s="116"/>
      <c r="X53" s="116"/>
      <c r="Y53" s="116"/>
      <c r="Z53" s="116"/>
      <c r="AA53" s="116"/>
      <c r="AB53" s="116"/>
      <c r="AC53" s="116"/>
      <c r="AD53" s="117"/>
      <c r="AE53" s="121">
        <f t="shared" si="7"/>
        <v>0</v>
      </c>
      <c r="AF53" s="17"/>
      <c r="AG53" s="17"/>
      <c r="AH53" s="17"/>
      <c r="AI53" s="17"/>
      <c r="AJ53" s="17"/>
      <c r="AK53" s="17"/>
      <c r="AL53" s="17"/>
      <c r="AM53" s="17"/>
      <c r="AN53" s="17"/>
      <c r="AO53" s="17"/>
    </row>
    <row r="54" spans="1:41" s="12" customFormat="1" ht="25" customHeight="1" x14ac:dyDescent="0.35">
      <c r="B54" s="28" t="s">
        <v>38</v>
      </c>
      <c r="C54" s="29"/>
      <c r="D54" s="29"/>
      <c r="E54" s="29"/>
      <c r="F54" s="134"/>
      <c r="G54" s="98"/>
      <c r="H54" s="125"/>
      <c r="I54" s="116"/>
      <c r="J54" s="116"/>
      <c r="K54" s="116"/>
      <c r="L54" s="116"/>
      <c r="M54" s="116"/>
      <c r="N54" s="116"/>
      <c r="O54" s="116"/>
      <c r="P54" s="116"/>
      <c r="Q54" s="116"/>
      <c r="R54" s="116"/>
      <c r="S54" s="116"/>
      <c r="T54" s="116"/>
      <c r="U54" s="116"/>
      <c r="V54" s="116"/>
      <c r="W54" s="116"/>
      <c r="X54" s="116"/>
      <c r="Y54" s="116"/>
      <c r="Z54" s="116"/>
      <c r="AA54" s="116"/>
      <c r="AB54" s="116"/>
      <c r="AC54" s="116"/>
      <c r="AD54" s="117"/>
      <c r="AE54" s="121">
        <f t="shared" si="7"/>
        <v>0</v>
      </c>
      <c r="AF54" s="17"/>
      <c r="AG54" s="17"/>
      <c r="AH54" s="17"/>
      <c r="AI54" s="17"/>
      <c r="AJ54" s="17"/>
      <c r="AK54" s="17"/>
      <c r="AL54" s="17"/>
      <c r="AM54" s="17"/>
      <c r="AN54" s="17"/>
      <c r="AO54" s="17"/>
    </row>
    <row r="55" spans="1:41" s="12" customFormat="1" ht="25" customHeight="1" thickBot="1" x14ac:dyDescent="0.4">
      <c r="B55" s="28" t="s">
        <v>38</v>
      </c>
      <c r="C55" s="29"/>
      <c r="D55" s="29"/>
      <c r="E55" s="29"/>
      <c r="F55" s="134"/>
      <c r="G55" s="98"/>
      <c r="H55" s="126"/>
      <c r="I55" s="118"/>
      <c r="J55" s="118"/>
      <c r="K55" s="118"/>
      <c r="L55" s="118"/>
      <c r="M55" s="118"/>
      <c r="N55" s="118"/>
      <c r="O55" s="118"/>
      <c r="P55" s="118"/>
      <c r="Q55" s="118"/>
      <c r="R55" s="118"/>
      <c r="S55" s="118"/>
      <c r="T55" s="118"/>
      <c r="U55" s="118"/>
      <c r="V55" s="118"/>
      <c r="W55" s="118"/>
      <c r="X55" s="118"/>
      <c r="Y55" s="118"/>
      <c r="Z55" s="118"/>
      <c r="AA55" s="118"/>
      <c r="AB55" s="118"/>
      <c r="AC55" s="118"/>
      <c r="AD55" s="119"/>
      <c r="AE55" s="122">
        <f t="shared" si="7"/>
        <v>0</v>
      </c>
      <c r="AF55" s="17"/>
      <c r="AG55" s="17"/>
      <c r="AH55" s="17"/>
      <c r="AI55" s="17"/>
      <c r="AJ55" s="17"/>
      <c r="AK55" s="17"/>
      <c r="AL55" s="17"/>
      <c r="AM55" s="17"/>
      <c r="AN55" s="17"/>
      <c r="AO55" s="17"/>
    </row>
    <row r="56" spans="1:41" s="7" customFormat="1" ht="30" customHeight="1" thickTop="1" thickBot="1" x14ac:dyDescent="0.4">
      <c r="B56" s="127" t="s">
        <v>4</v>
      </c>
      <c r="C56" s="128"/>
      <c r="D56" s="128"/>
      <c r="E56" s="129"/>
      <c r="F56" s="130"/>
      <c r="G56" s="131" t="s">
        <v>51</v>
      </c>
      <c r="H56" s="109">
        <f t="shared" ref="H56:AE56" si="8">SUM(H49:H55)</f>
        <v>0</v>
      </c>
      <c r="I56" s="110">
        <f t="shared" si="8"/>
        <v>0</v>
      </c>
      <c r="J56" s="110">
        <f t="shared" si="8"/>
        <v>0</v>
      </c>
      <c r="K56" s="110">
        <f t="shared" si="8"/>
        <v>0</v>
      </c>
      <c r="L56" s="110">
        <f t="shared" si="8"/>
        <v>0</v>
      </c>
      <c r="M56" s="110">
        <f t="shared" si="8"/>
        <v>0</v>
      </c>
      <c r="N56" s="110">
        <f t="shared" si="8"/>
        <v>0</v>
      </c>
      <c r="O56" s="110">
        <f t="shared" si="8"/>
        <v>0</v>
      </c>
      <c r="P56" s="110">
        <f t="shared" si="8"/>
        <v>0</v>
      </c>
      <c r="Q56" s="110">
        <f t="shared" si="8"/>
        <v>0</v>
      </c>
      <c r="R56" s="110">
        <f t="shared" si="8"/>
        <v>0</v>
      </c>
      <c r="S56" s="110">
        <f t="shared" si="8"/>
        <v>0</v>
      </c>
      <c r="T56" s="110">
        <f t="shared" si="8"/>
        <v>0</v>
      </c>
      <c r="U56" s="110">
        <f t="shared" si="8"/>
        <v>0</v>
      </c>
      <c r="V56" s="110">
        <f t="shared" si="8"/>
        <v>0</v>
      </c>
      <c r="W56" s="110">
        <f t="shared" si="8"/>
        <v>0</v>
      </c>
      <c r="X56" s="110">
        <f t="shared" si="8"/>
        <v>0</v>
      </c>
      <c r="Y56" s="110">
        <f t="shared" si="8"/>
        <v>0</v>
      </c>
      <c r="Z56" s="110">
        <f t="shared" si="8"/>
        <v>0</v>
      </c>
      <c r="AA56" s="110">
        <f t="shared" si="8"/>
        <v>0</v>
      </c>
      <c r="AB56" s="110">
        <f t="shared" si="8"/>
        <v>0</v>
      </c>
      <c r="AC56" s="110">
        <f t="shared" si="8"/>
        <v>0</v>
      </c>
      <c r="AD56" s="111">
        <f t="shared" si="8"/>
        <v>0</v>
      </c>
      <c r="AE56" s="112">
        <f t="shared" si="8"/>
        <v>0</v>
      </c>
      <c r="AF56" s="19"/>
      <c r="AG56" s="19"/>
      <c r="AH56" s="19"/>
      <c r="AI56" s="19"/>
      <c r="AJ56" s="19"/>
      <c r="AK56" s="19"/>
      <c r="AL56" s="19"/>
      <c r="AM56" s="19"/>
      <c r="AN56" s="19"/>
      <c r="AO56" s="19"/>
    </row>
    <row r="57" spans="1:41" s="7" customFormat="1" ht="10" customHeight="1" x14ac:dyDescent="0.35">
      <c r="H57" s="70"/>
      <c r="AF57" s="83"/>
    </row>
    <row r="58" spans="1:41" s="7" customFormat="1" ht="26" customHeight="1" x14ac:dyDescent="0.35">
      <c r="B58" s="137" t="s">
        <v>45</v>
      </c>
      <c r="H58" s="70"/>
      <c r="AF58" s="83"/>
    </row>
    <row r="59" spans="1:41" s="7" customFormat="1" ht="40" customHeight="1" x14ac:dyDescent="0.35">
      <c r="B59" s="138" t="s">
        <v>42</v>
      </c>
      <c r="C59" s="143">
        <f>AF45</f>
        <v>0</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s="7" customFormat="1" ht="40" customHeight="1" x14ac:dyDescent="0.35">
      <c r="B60" s="138" t="s">
        <v>41</v>
      </c>
      <c r="C60" s="143">
        <f>AE56</f>
        <v>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s="7" customFormat="1" ht="40" customHeight="1" thickBot="1" x14ac:dyDescent="0.4">
      <c r="B61" s="144" t="s">
        <v>46</v>
      </c>
      <c r="C61" s="145">
        <f>(C59+C60)*0.1</f>
        <v>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s="7" customFormat="1" ht="40" customHeight="1" thickTop="1" thickBot="1" x14ac:dyDescent="0.4">
      <c r="B62" s="146" t="s">
        <v>23</v>
      </c>
      <c r="C62" s="147">
        <f>SUM(C59:C61)</f>
        <v>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s="21" customFormat="1" ht="16" x14ac:dyDescent="0.35"/>
    <row r="64" spans="1:41" x14ac:dyDescent="0.35">
      <c r="A64" s="20"/>
    </row>
    <row r="65" spans="1:1" x14ac:dyDescent="0.35">
      <c r="A65" s="20"/>
    </row>
    <row r="66" spans="1:1" x14ac:dyDescent="0.35">
      <c r="A66" s="20"/>
    </row>
    <row r="67" spans="1:1" x14ac:dyDescent="0.35">
      <c r="A67" s="20"/>
    </row>
    <row r="68" spans="1:1" x14ac:dyDescent="0.35">
      <c r="A68" s="20"/>
    </row>
    <row r="69" spans="1:1" x14ac:dyDescent="0.35">
      <c r="A69" s="20"/>
    </row>
    <row r="70" spans="1:1" x14ac:dyDescent="0.35">
      <c r="A70" s="20"/>
    </row>
    <row r="71" spans="1:1" x14ac:dyDescent="0.35">
      <c r="A71" s="20"/>
    </row>
    <row r="72" spans="1:1" x14ac:dyDescent="0.35">
      <c r="A72" s="20"/>
    </row>
    <row r="73" spans="1:1" x14ac:dyDescent="0.35">
      <c r="A73" s="20"/>
    </row>
    <row r="74" spans="1:1" x14ac:dyDescent="0.35">
      <c r="A74" s="20"/>
    </row>
    <row r="75" spans="1:1" x14ac:dyDescent="0.35">
      <c r="A75" s="20"/>
    </row>
    <row r="76" spans="1:1" x14ac:dyDescent="0.35">
      <c r="A76" s="20"/>
    </row>
    <row r="77" spans="1:1" x14ac:dyDescent="0.35">
      <c r="A77" s="20"/>
    </row>
    <row r="78" spans="1:1" x14ac:dyDescent="0.35">
      <c r="A78" s="20"/>
    </row>
    <row r="79" spans="1:1" x14ac:dyDescent="0.35">
      <c r="A79" s="20"/>
    </row>
    <row r="80" spans="1:1" x14ac:dyDescent="0.35">
      <c r="A80" s="20"/>
    </row>
    <row r="81" spans="1:1" x14ac:dyDescent="0.35">
      <c r="A81" s="20"/>
    </row>
    <row r="82" spans="1:1" x14ac:dyDescent="0.35">
      <c r="A82" s="20"/>
    </row>
    <row r="83" spans="1:1" x14ac:dyDescent="0.35">
      <c r="A83" s="20"/>
    </row>
    <row r="84" spans="1:1" x14ac:dyDescent="0.35">
      <c r="A84" s="20"/>
    </row>
    <row r="85" spans="1:1" ht="21" customHeight="1" x14ac:dyDescent="0.35">
      <c r="A85" s="20"/>
    </row>
    <row r="88" spans="1:1" ht="42" customHeight="1" x14ac:dyDescent="0.35"/>
  </sheetData>
  <printOptions verticalCentered="1"/>
  <pageMargins left="0.25" right="0.25" top="0.25" bottom="0.25" header="0" footer="0"/>
  <pageSetup scale="3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Project Resource Planning</vt:lpstr>
      <vt:lpstr>Project Resource Plan - BLANK</vt:lpstr>
      <vt:lpstr>- Disclaimer -</vt:lpstr>
      <vt:lpstr>'Project Resource Plan - BLANK'!Область_печати</vt:lpstr>
      <vt:lpstr>'Project Resource Planning'!Область_печати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2019-08-08T18:26:48Z</dcterms:modified>
</cp:coreProperties>
</file>