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Ex1.xml" ContentType="application/vnd.ms-office.chartex+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charts/chartEx2.xml" ContentType="application/vnd.ms-office.chartex+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Discounted Cash Flow Template/"/>
    </mc:Choice>
  </mc:AlternateContent>
  <xr:revisionPtr revIDLastSave="0" documentId="8_{93784187-42DE-4272-A773-06D23A590D83}" xr6:coauthVersionLast="45" xr6:coauthVersionMax="45" xr10:uidLastSave="{00000000-0000-0000-0000-000000000000}"/>
  <bookViews>
    <workbookView xWindow="1100" yWindow="1100" windowWidth="25580" windowHeight="15380" xr2:uid="{00000000-000D-0000-FFFF-FFFF00000000}"/>
  </bookViews>
  <sheets>
    <sheet name="DCF Model Template - EXAMPLE" sheetId="1" r:id="rId1"/>
    <sheet name="DCF Model Template - BLANK" sheetId="5" r:id="rId2"/>
    <sheet name="- Disclaimer -" sheetId="2" r:id="rId3"/>
  </sheets>
  <externalReferences>
    <externalReference r:id="rId4"/>
    <externalReference r:id="rId5"/>
  </externalReferences>
  <definedNames>
    <definedName name="_xlchart.v1.0" hidden="1">'DCF Model Template - EXAMPLE'!$B$28</definedName>
    <definedName name="_xlchart.v1.1" hidden="1">'DCF Model Template - EXAMPLE'!$B$29:$B$31</definedName>
    <definedName name="_xlchart.v1.2" hidden="1">'DCF Model Template - EXAMPLE'!$C$29:$C$31</definedName>
    <definedName name="_xlchart.v1.3" hidden="1">'DCF Model Template - BLANK'!$B$27</definedName>
    <definedName name="_xlchart.v1.4" hidden="1">'DCF Model Template - BLANK'!$B$28:$B$30</definedName>
    <definedName name="_xlchart.v1.5" hidden="1">'DCF Model Template - BLANK'!$C$28:$C$30</definedName>
    <definedName name="CIQWBGuid" hidden="1">"2cd8126d-26c3-430c-b7fa-a069e3a1fc62"</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41666.7099189815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Type" localSheetId="2">'[1]Maintenance Work Order'!#REF!</definedName>
    <definedName name="Type">'[2]Risk Assessment &amp; Control'!#REF!</definedName>
    <definedName name="_xlnm.Print_Area" localSheetId="1">'DCF Model Template - BLANK'!$B$1:$L$34</definedName>
    <definedName name="_xlnm.Print_Area" localSheetId="0">'DCF Model Template - EXAMPLE'!$B$2:$L$35</definedName>
  </definedNames>
  <calcPr calcId="191029" iterate="1" iterateCount="100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34" i="5" l="1"/>
  <c r="C33" i="5"/>
  <c r="J26" i="5"/>
  <c r="J24" i="5"/>
  <c r="J21" i="5"/>
  <c r="C21" i="5"/>
  <c r="G26" i="5"/>
  <c r="C28" i="5" s="1"/>
  <c r="J23" i="5"/>
  <c r="G23" i="5"/>
  <c r="J22" i="5"/>
  <c r="G22" i="5"/>
  <c r="C22" i="5"/>
  <c r="G21" i="5"/>
  <c r="K13" i="5"/>
  <c r="J13" i="5"/>
  <c r="I13" i="5"/>
  <c r="H13" i="5"/>
  <c r="G13" i="5"/>
  <c r="K11" i="5"/>
  <c r="J11" i="5"/>
  <c r="I11" i="5"/>
  <c r="H11" i="5"/>
  <c r="G11" i="5"/>
  <c r="H8" i="5"/>
  <c r="I8" i="5" s="1"/>
  <c r="I7" i="5" s="1"/>
  <c r="H7" i="5"/>
  <c r="H6" i="5" s="1"/>
  <c r="G7" i="5"/>
  <c r="G6" i="5" s="1"/>
  <c r="F7" i="5"/>
  <c r="G9" i="5" s="1"/>
  <c r="F8" i="1"/>
  <c r="G8" i="1"/>
  <c r="G7" i="1" s="1"/>
  <c r="H8" i="1"/>
  <c r="H7" i="1" s="1"/>
  <c r="H9" i="1"/>
  <c r="I9" i="1"/>
  <c r="I8" i="1" s="1"/>
  <c r="J9" i="1"/>
  <c r="J8" i="1" s="1"/>
  <c r="K9" i="1"/>
  <c r="K8" i="1" s="1"/>
  <c r="G12" i="1"/>
  <c r="G16" i="1" s="1"/>
  <c r="H12" i="1"/>
  <c r="I12" i="1"/>
  <c r="J12" i="1"/>
  <c r="J16" i="1" s="1"/>
  <c r="K12" i="1"/>
  <c r="K16" i="1" s="1"/>
  <c r="C22" i="1" s="1"/>
  <c r="G14" i="1"/>
  <c r="H14" i="1"/>
  <c r="I14" i="1"/>
  <c r="J14" i="1"/>
  <c r="K14" i="1"/>
  <c r="G22" i="1"/>
  <c r="C23" i="1"/>
  <c r="J23" i="1"/>
  <c r="G23" i="1"/>
  <c r="J24" i="1"/>
  <c r="G24" i="1"/>
  <c r="G27" i="1"/>
  <c r="C29" i="1" s="1"/>
  <c r="C24" i="1" l="1"/>
  <c r="L17" i="1" s="1"/>
  <c r="H16" i="1"/>
  <c r="I16" i="1"/>
  <c r="G25" i="1"/>
  <c r="F17" i="1" s="1"/>
  <c r="F19" i="1" s="1"/>
  <c r="G10" i="1"/>
  <c r="G19" i="1"/>
  <c r="G24" i="5"/>
  <c r="F16" i="5" s="1"/>
  <c r="F18" i="5" s="1"/>
  <c r="I15" i="5"/>
  <c r="G15" i="5"/>
  <c r="G17" i="5" s="1"/>
  <c r="K15" i="5"/>
  <c r="C23" i="5" s="1"/>
  <c r="L16" i="5" s="1"/>
  <c r="J15" i="5"/>
  <c r="H9" i="5"/>
  <c r="H15" i="5"/>
  <c r="H17" i="5" s="1"/>
  <c r="I9" i="5"/>
  <c r="I6" i="5"/>
  <c r="J8" i="5"/>
  <c r="K10" i="1"/>
  <c r="K19" i="1" s="1"/>
  <c r="J7" i="1"/>
  <c r="K7" i="1"/>
  <c r="L8" i="1"/>
  <c r="L19" i="1"/>
  <c r="L18" i="1"/>
  <c r="I7" i="1"/>
  <c r="J10" i="1"/>
  <c r="J19" i="1" s="1"/>
  <c r="G18" i="1"/>
  <c r="I10" i="1"/>
  <c r="H10" i="1"/>
  <c r="I18" i="1" l="1"/>
  <c r="H19" i="1"/>
  <c r="I19" i="1"/>
  <c r="J18" i="1"/>
  <c r="I18" i="5"/>
  <c r="G18" i="5"/>
  <c r="H18" i="5"/>
  <c r="I17" i="5"/>
  <c r="L17" i="5"/>
  <c r="L18" i="5"/>
  <c r="K8" i="5"/>
  <c r="K7" i="5" s="1"/>
  <c r="J7" i="5"/>
  <c r="H18" i="1"/>
  <c r="K18" i="1"/>
  <c r="C35" i="1" l="1"/>
  <c r="J22" i="1"/>
  <c r="J25" i="1" s="1"/>
  <c r="J27" i="1" s="1"/>
  <c r="C30" i="1" s="1"/>
  <c r="C31" i="1" s="1"/>
  <c r="K9" i="5"/>
  <c r="J6" i="5"/>
  <c r="J9" i="5"/>
  <c r="K6" i="5"/>
  <c r="L7" i="5"/>
  <c r="C34" i="1" l="1"/>
  <c r="J18" i="5"/>
  <c r="J17" i="5"/>
  <c r="K17" i="5"/>
  <c r="K18" i="5"/>
  <c r="C29" i="5" l="1"/>
  <c r="C30" i="5" l="1"/>
</calcChain>
</file>

<file path=xl/sharedStrings.xml><?xml version="1.0" encoding="utf-8"?>
<sst xmlns="http://schemas.openxmlformats.org/spreadsheetml/2006/main" count="110" uniqueCount="52">
  <si>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</si>
  <si>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</si>
  <si>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EXAMPLE</t>
  </si>
  <si>
    <t>EBIT</t>
  </si>
  <si>
    <t>DCF MODEL TEMPLATE</t>
  </si>
  <si>
    <t>ASSUMPTIONS</t>
  </si>
  <si>
    <t>TAX RATE</t>
  </si>
  <si>
    <t>DISCOUNT RATE</t>
  </si>
  <si>
    <t>TRANSACTION DATE</t>
  </si>
  <si>
    <t>FISCAL YEAR END</t>
  </si>
  <si>
    <t>CURRENT PRICE</t>
  </si>
  <si>
    <t>SHARES OUTSTANDING</t>
  </si>
  <si>
    <t>DEBT</t>
  </si>
  <si>
    <t>CASH</t>
  </si>
  <si>
    <t>CAPEX</t>
  </si>
  <si>
    <t>DISCOUNTED CASH FLOW</t>
  </si>
  <si>
    <t>DATE</t>
  </si>
  <si>
    <t>TIME PERIODS</t>
  </si>
  <si>
    <t>YEAR FRACTION</t>
  </si>
  <si>
    <t>LESS: CASH TAXES</t>
  </si>
  <si>
    <t>PLUS: D&amp;A</t>
  </si>
  <si>
    <t>LESS: CAPEX</t>
  </si>
  <si>
    <t>LESS: CHANGES IN NWC</t>
  </si>
  <si>
    <t>UNLEVERED FCF</t>
  </si>
  <si>
    <t>(ENTRY) / EXIT</t>
  </si>
  <si>
    <t>TRANSACTION CF</t>
  </si>
  <si>
    <t>ENTRY</t>
  </si>
  <si>
    <t>EXIT</t>
  </si>
  <si>
    <t>TERMINAL VALUE</t>
  </si>
  <si>
    <t>PERPETUAL GROWTH</t>
  </si>
  <si>
    <t>EV / EBITDA</t>
  </si>
  <si>
    <t>AVERAGE</t>
  </si>
  <si>
    <r>
      <t xml:space="preserve">EV/EBITDA MULTIPLE </t>
    </r>
    <r>
      <rPr>
        <i/>
        <sz val="8"/>
        <color rgb="FF000000"/>
        <rFont val="Century Gothic"/>
        <family val="1"/>
      </rPr>
      <t xml:space="preserve"> ex. 2.5x</t>
    </r>
  </si>
  <si>
    <t>INTRINSIC VALUE</t>
  </si>
  <si>
    <t>ENTERPRISE VALUE</t>
  </si>
  <si>
    <t>PLUS: CASH</t>
  </si>
  <si>
    <t>LESS: DEBT</t>
  </si>
  <si>
    <t>EQUITY VALUE</t>
  </si>
  <si>
    <t>EQUITY VALUE / SHARE</t>
  </si>
  <si>
    <t>MARKET VALUE</t>
  </si>
  <si>
    <t>MARKET CAP</t>
  </si>
  <si>
    <t>PLUS: DEBT</t>
  </si>
  <si>
    <t>LESS: CASH</t>
  </si>
  <si>
    <t>RATE OF RETURN</t>
  </si>
  <si>
    <t>TARGET PRICE UPSIDE</t>
  </si>
  <si>
    <t>INTERNAL RATE OF RETURN (IRR)</t>
  </si>
  <si>
    <t>MARKET VALUE vs. INTRINSIC VALUE</t>
  </si>
  <si>
    <t>UPSIDE</t>
  </si>
  <si>
    <t>PERPETUAL GROWTH RATE</t>
  </si>
  <si>
    <t>MARKET VALUE vs INTRINSIC VALUE</t>
  </si>
  <si>
    <t>CASH FLOW</t>
  </si>
  <si>
    <t>User to complete non-shaded cells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</si>
</sst>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_-;\(#,##0\)_-;_-* &quot;-&quot;_-;_-@_-"/>
    <numFmt numFmtId="166" formatCode="_-* #,##0.00_-;\(#,##0.00\)_-;_-* &quot;-&quot;_-;_-@_-"/>
    <numFmt numFmtId="167" formatCode="_(* #,##0_);_(* \(#,##0\);_(* &quot;-&quot;??_);_(@_)"/>
    <numFmt numFmtId="168" formatCode="mm/dd/yy;@"/>
    <numFmt numFmtId="169" formatCode="0.0"/>
  </numFmts>
  <fonts count="23"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sz val="12"/>
      <color theme="1"/>
      <name val="Arial"/>
      <family val="2"/>
    </font>
    <font>
      <sz val="8"/>
      <name val="Calibri"/>
      <family val="2"/>
      <scheme val="minor"/>
    </font>
    <font>
      <sz val="16"/>
      <color rgb="FF000000"/>
      <name val="Century Gothic"/>
      <family val="1"/>
    </font>
    <font>
      <sz val="10"/>
      <color indexed="8"/>
      <name val="Century Gothic"/>
      <family val="1"/>
    </font>
    <font>
      <sz val="12"/>
      <color indexed="8"/>
      <name val="Century Gothic"/>
      <family val="1"/>
    </font>
    <font>
      <b/>
      <sz val="10"/>
      <color theme="1"/>
      <name val="Century Gothic"/>
      <family val="1"/>
    </font>
    <font>
      <i/>
      <sz val="10"/>
      <color theme="1"/>
      <name val="Century Gothic"/>
      <family val="1"/>
    </font>
    <font>
      <sz val="10"/>
      <color rgb="FF0000FF"/>
      <name val="Century Gothic"/>
      <family val="1"/>
    </font>
    <font>
      <sz val="10"/>
      <name val="Century Gothic"/>
      <family val="1"/>
    </font>
    <font>
      <i/>
      <sz val="8"/>
      <color rgb="FF000000"/>
      <name val="Century Gothic"/>
      <family val="1"/>
    </font>
    <font>
      <sz val="12"/>
      <color theme="1"/>
      <name val="Century Gothic"/>
      <family val="1"/>
    </font>
    <font>
      <sz val="14"/>
      <color rgb="FF595959"/>
      <name val="Century Gothic"/>
      <family val="1"/>
    </font>
    <font>
      <sz val="14"/>
      <color rgb="FF0000FF"/>
      <name val="Century Gothic"/>
      <family val="1"/>
    </font>
    <font>
      <sz val="14"/>
      <color theme="1"/>
      <name val="Century Gothic"/>
      <family val="1"/>
    </font>
    <font>
      <i/>
      <sz val="14"/>
      <color rgb="FF000000"/>
      <name val="Century Gothic"/>
      <family val="1"/>
    </font>
    <font>
      <b/>
      <sz val="22"/>
      <color theme="0"/>
      <name val="Century Gothic"/>
      <family val="2"/>
    </font>
  </fonts>
  <fills count="11">
    <fill>
      <patternFill patternType="none"/>
    </fill>
    <fill>
      <patternFill patternType="gray125"/>
    </fill>
    <fill>
      <patternFill patternType="none">
        <fgColor rgb="FFE5E5E5"/>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5EDBC"/>
        <bgColor indexed="64"/>
      </patternFill>
    </fill>
    <fill>
      <patternFill patternType="solid">
        <fgColor rgb="FFE7EFDA"/>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bottom style="medium">
        <color theme="0" tint="-0.249977111117893"/>
      </bottom>
      <diagonal/>
    </border>
    <border>
      <left style="thin">
        <color theme="0" tint="-0.249977111117893"/>
      </left>
      <right/>
      <top style="medium">
        <color theme="0" tint="-0.249977111117893"/>
      </top>
      <bottom style="medium">
        <color theme="0" tint="-0.249977111117893"/>
      </bottom>
      <diagonal/>
    </border>
    <border>
      <left/>
      <right/>
      <top/>
      <bottom style="medium">
        <color theme="0" tint="-0.249977111117893"/>
      </bottom>
      <diagonal/>
    </border>
  </borders>
  <cellStyleXfs count="6">
    <xf numFmtId="0" fontId="0" fillId="0" borderId="0"/>
    <xf numFmtId="0" fontId="1" fillId="0" borderId="0" applyNumberFormat="0" applyFill="0" applyBorder="0" applyAlignment="0" applyProtection="0"/>
    <xf numFmtId="0" fontId="2" fillId="2" borderId="0"/>
    <xf numFmtId="164" fontId="2" fillId="2" borderId="0" applyFont="0" applyFill="0" applyBorder="0" applyAlignment="0" applyProtection="0"/>
    <xf numFmtId="0" fontId="1" fillId="2" borderId="0" applyNumberFormat="0" applyFill="0" applyBorder="0" applyAlignment="0" applyProtection="0"/>
    <xf numFmtId="9" fontId="2" fillId="2" borderId="0" applyFont="0" applyFill="0" applyBorder="0" applyAlignment="0" applyProtection="0"/>
  </cellStyleXfs>
  <cellXfs count="84">
    <xf numFmtId="0" fontId="0" fillId="0" borderId="0" xfId="0"/>
    <xf numFmtId="0" fontId="0" fillId="0" borderId="0" xfId="0"/>
    <xf numFmtId="0" fontId="0" fillId="0" borderId="0" xfId="0" applyFill="1"/>
    <xf numFmtId="0" fontId="0" fillId="0" borderId="0" xfId="0" applyAlignment="1">
      <alignment horizontal="left" vertical="center" indent="1"/>
    </xf>
    <xf numFmtId="0" fontId="5" fillId="0" borderId="0" xfId="0" applyFont="1" applyAlignment="1">
      <alignment horizontal="left" vertical="center" wrapText="1" indent="1"/>
    </xf>
    <xf numFmtId="0" fontId="6" fillId="3" borderId="0" xfId="0" applyFont="1" applyFill="1" applyAlignment="1">
      <alignment vertical="center"/>
    </xf>
    <xf numFmtId="0" fontId="2" fillId="2" borderId="0" xfId="2"/>
    <xf numFmtId="0" fontId="7" fillId="2" borderId="2" xfId="2" applyFont="1" applyBorder="1" applyAlignment="1">
      <alignment horizontal="left" vertical="center" wrapText="1" indent="2"/>
    </xf>
    <xf numFmtId="0" fontId="9" fillId="0" borderId="0" xfId="0" applyFont="1" applyFill="1" applyBorder="1" applyAlignment="1" applyProtection="1">
      <alignment vertical="top"/>
      <protection locked="0"/>
    </xf>
    <xf numFmtId="0" fontId="4" fillId="0" borderId="0" xfId="0" applyFont="1" applyFill="1" applyBorder="1" applyAlignment="1" applyProtection="1">
      <alignment horizontal="left" vertical="center" wrapText="1"/>
      <protection locked="0"/>
    </xf>
    <xf numFmtId="0" fontId="3" fillId="0" borderId="0" xfId="0" applyFont="1" applyAlignment="1" applyProtection="1">
      <protection locked="0"/>
    </xf>
    <xf numFmtId="0" fontId="10" fillId="0" borderId="0" xfId="0" applyFont="1" applyFill="1" applyAlignment="1">
      <alignment vertical="center"/>
    </xf>
    <xf numFmtId="0" fontId="10" fillId="0" borderId="0" xfId="0" applyFont="1" applyAlignment="1">
      <alignment vertical="center"/>
    </xf>
    <xf numFmtId="9" fontId="10" fillId="0" borderId="1" xfId="0" applyNumberFormat="1" applyFont="1" applyFill="1" applyBorder="1" applyAlignment="1">
      <alignment horizontal="center" vertical="center"/>
    </xf>
    <xf numFmtId="168" fontId="10" fillId="0" borderId="1" xfId="0" applyNumberFormat="1" applyFont="1" applyFill="1" applyBorder="1" applyAlignment="1">
      <alignment horizontal="center" vertical="center"/>
    </xf>
    <xf numFmtId="2" fontId="10" fillId="0" borderId="1" xfId="0" applyNumberFormat="1" applyFont="1" applyFill="1" applyBorder="1" applyAlignment="1">
      <alignment horizontal="center" vertical="center"/>
    </xf>
    <xf numFmtId="3" fontId="10" fillId="0" borderId="1" xfId="0" applyNumberFormat="1" applyFont="1" applyFill="1" applyBorder="1" applyAlignment="1">
      <alignment horizontal="center" vertical="center"/>
    </xf>
    <xf numFmtId="0" fontId="10" fillId="5" borderId="1" xfId="0" applyFont="1" applyFill="1" applyBorder="1" applyAlignment="1">
      <alignment horizontal="left" vertical="center" indent="1"/>
    </xf>
    <xf numFmtId="0" fontId="10" fillId="5" borderId="3" xfId="0" applyFont="1" applyFill="1" applyBorder="1" applyAlignment="1">
      <alignment horizontal="left" vertical="center" indent="1"/>
    </xf>
    <xf numFmtId="3" fontId="10" fillId="0" borderId="3" xfId="0" applyNumberFormat="1" applyFont="1" applyFill="1" applyBorder="1" applyAlignment="1">
      <alignment horizontal="center" vertical="center"/>
    </xf>
    <xf numFmtId="0" fontId="11" fillId="0" borderId="0" xfId="0" applyFont="1" applyFill="1" applyAlignment="1">
      <alignment vertical="center"/>
    </xf>
    <xf numFmtId="165" fontId="5" fillId="2" borderId="0" xfId="3" applyNumberFormat="1" applyFont="1" applyAlignment="1" applyProtection="1">
      <alignment vertical="center"/>
      <protection locked="0"/>
    </xf>
    <xf numFmtId="165" fontId="12" fillId="6" borderId="1" xfId="3" applyNumberFormat="1" applyFont="1" applyFill="1" applyBorder="1" applyAlignment="1" applyProtection="1">
      <alignment horizontal="center" vertical="center"/>
      <protection locked="0"/>
    </xf>
    <xf numFmtId="0" fontId="12" fillId="6" borderId="1" xfId="3" applyNumberFormat="1" applyFont="1" applyFill="1" applyBorder="1" applyAlignment="1" applyProtection="1">
      <alignment horizontal="center" vertical="center"/>
      <protection locked="0"/>
    </xf>
    <xf numFmtId="0" fontId="10" fillId="5" borderId="4" xfId="0" applyFont="1" applyFill="1" applyBorder="1" applyAlignment="1">
      <alignment horizontal="left" vertical="center" indent="1"/>
    </xf>
    <xf numFmtId="0" fontId="10" fillId="5" borderId="5" xfId="0" applyFont="1" applyFill="1" applyBorder="1" applyAlignment="1">
      <alignment horizontal="left" vertical="center" indent="1"/>
    </xf>
    <xf numFmtId="1" fontId="5" fillId="0" borderId="1" xfId="3" applyNumberFormat="1" applyFont="1" applyFill="1" applyBorder="1" applyAlignment="1" applyProtection="1">
      <alignment horizontal="center" vertical="center"/>
      <protection locked="0"/>
    </xf>
    <xf numFmtId="165" fontId="5" fillId="0" borderId="1" xfId="3" applyNumberFormat="1" applyFont="1" applyFill="1" applyBorder="1" applyAlignment="1" applyProtection="1">
      <alignment vertical="center"/>
      <protection locked="0"/>
    </xf>
    <xf numFmtId="167" fontId="5" fillId="0" borderId="1" xfId="3" applyNumberFormat="1" applyFont="1" applyFill="1" applyBorder="1" applyAlignment="1" applyProtection="1">
      <alignment vertical="center"/>
      <protection locked="0"/>
    </xf>
    <xf numFmtId="168" fontId="5" fillId="5" borderId="1" xfId="3" applyNumberFormat="1" applyFont="1" applyFill="1" applyBorder="1" applyAlignment="1" applyProtection="1">
      <alignment horizontal="center" vertical="center"/>
      <protection locked="0"/>
    </xf>
    <xf numFmtId="168" fontId="15" fillId="5" borderId="1" xfId="3" applyNumberFormat="1" applyFont="1" applyFill="1" applyBorder="1" applyAlignment="1" applyProtection="1">
      <alignment horizontal="center" vertical="center"/>
      <protection locked="0"/>
    </xf>
    <xf numFmtId="14" fontId="13" fillId="5" borderId="1" xfId="3" applyNumberFormat="1" applyFont="1" applyFill="1" applyBorder="1" applyAlignment="1" applyProtection="1">
      <alignment vertical="center"/>
      <protection locked="0"/>
    </xf>
    <xf numFmtId="1" fontId="5" fillId="5" borderId="1" xfId="3" applyNumberFormat="1" applyFont="1" applyFill="1" applyBorder="1" applyAlignment="1" applyProtection="1">
      <alignment horizontal="center" vertical="center"/>
      <protection locked="0"/>
    </xf>
    <xf numFmtId="14" fontId="5" fillId="5" borderId="1" xfId="3" applyNumberFormat="1" applyFont="1" applyFill="1" applyBorder="1" applyAlignment="1" applyProtection="1">
      <alignment vertical="center"/>
      <protection locked="0"/>
    </xf>
    <xf numFmtId="165" fontId="5" fillId="5" borderId="1" xfId="3" applyNumberFormat="1" applyFont="1" applyFill="1" applyBorder="1" applyAlignment="1" applyProtection="1">
      <alignment vertical="center"/>
      <protection locked="0"/>
    </xf>
    <xf numFmtId="164" fontId="5" fillId="5" borderId="1" xfId="3" applyFont="1" applyFill="1" applyBorder="1" applyAlignment="1" applyProtection="1">
      <alignment horizontal="center" vertical="center"/>
      <protection locked="0"/>
    </xf>
    <xf numFmtId="167" fontId="5" fillId="5" borderId="1" xfId="3" applyNumberFormat="1" applyFont="1" applyFill="1" applyBorder="1" applyAlignment="1" applyProtection="1">
      <alignment vertical="center"/>
      <protection locked="0"/>
    </xf>
    <xf numFmtId="165" fontId="15" fillId="5" borderId="1" xfId="3" applyNumberFormat="1" applyFont="1" applyFill="1" applyBorder="1" applyAlignment="1" applyProtection="1">
      <alignment vertical="center"/>
      <protection locked="0"/>
    </xf>
    <xf numFmtId="165" fontId="5" fillId="5" borderId="3" xfId="3" applyNumberFormat="1" applyFont="1" applyFill="1" applyBorder="1" applyAlignment="1" applyProtection="1">
      <alignment vertical="center"/>
      <protection locked="0"/>
    </xf>
    <xf numFmtId="169" fontId="10" fillId="0" borderId="1" xfId="0" applyNumberFormat="1" applyFont="1" applyFill="1" applyBorder="1" applyAlignment="1">
      <alignment horizontal="center" vertical="center"/>
    </xf>
    <xf numFmtId="0" fontId="10" fillId="6" borderId="1" xfId="0" applyFont="1" applyFill="1" applyBorder="1" applyAlignment="1">
      <alignment horizontal="left" vertical="center" indent="1"/>
    </xf>
    <xf numFmtId="0" fontId="10" fillId="6" borderId="3" xfId="0" applyFont="1" applyFill="1" applyBorder="1" applyAlignment="1">
      <alignment horizontal="left" vertical="center" indent="1"/>
    </xf>
    <xf numFmtId="0" fontId="10" fillId="7" borderId="8" xfId="0" applyFont="1" applyFill="1" applyBorder="1" applyAlignment="1">
      <alignment horizontal="left" vertical="center" indent="1"/>
    </xf>
    <xf numFmtId="165" fontId="10" fillId="5" borderId="1" xfId="0" applyNumberFormat="1" applyFont="1" applyFill="1" applyBorder="1" applyAlignment="1">
      <alignment vertical="center"/>
    </xf>
    <xf numFmtId="165" fontId="10" fillId="5" borderId="3" xfId="0" applyNumberFormat="1" applyFont="1" applyFill="1" applyBorder="1" applyAlignment="1">
      <alignment vertical="center"/>
    </xf>
    <xf numFmtId="165" fontId="10" fillId="8" borderId="8" xfId="0" applyNumberFormat="1" applyFont="1" applyFill="1" applyBorder="1" applyAlignment="1">
      <alignment vertical="center"/>
    </xf>
    <xf numFmtId="165" fontId="10" fillId="0" borderId="0" xfId="0" applyNumberFormat="1" applyFont="1" applyFill="1" applyAlignment="1">
      <alignment vertical="center"/>
    </xf>
    <xf numFmtId="0" fontId="10" fillId="7" borderId="9" xfId="0" applyFont="1" applyFill="1" applyBorder="1" applyAlignment="1">
      <alignment horizontal="left" vertical="center" indent="1"/>
    </xf>
    <xf numFmtId="165" fontId="10" fillId="8" borderId="9" xfId="0" applyNumberFormat="1" applyFont="1" applyFill="1" applyBorder="1" applyAlignment="1">
      <alignment horizontal="left" vertical="center" indent="1"/>
    </xf>
    <xf numFmtId="0" fontId="10" fillId="6" borderId="3" xfId="0" applyFont="1" applyFill="1" applyBorder="1" applyAlignment="1">
      <alignment horizontal="left" vertical="center" wrapText="1" indent="1"/>
    </xf>
    <xf numFmtId="166" fontId="10" fillId="5" borderId="3" xfId="0" applyNumberFormat="1" applyFont="1" applyFill="1" applyBorder="1" applyAlignment="1">
      <alignment vertical="center"/>
    </xf>
    <xf numFmtId="0" fontId="10" fillId="0" borderId="7" xfId="0" applyFont="1" applyBorder="1" applyAlignment="1">
      <alignment vertical="center"/>
    </xf>
    <xf numFmtId="0" fontId="11" fillId="0" borderId="7" xfId="0" applyFont="1" applyBorder="1" applyAlignment="1">
      <alignment vertical="center"/>
    </xf>
    <xf numFmtId="0" fontId="10" fillId="6" borderId="6" xfId="0" applyFont="1" applyFill="1" applyBorder="1" applyAlignment="1">
      <alignment horizontal="left" vertical="center" indent="1"/>
    </xf>
    <xf numFmtId="165" fontId="10" fillId="5" borderId="6" xfId="0" applyNumberFormat="1" applyFont="1" applyFill="1" applyBorder="1" applyAlignment="1">
      <alignment vertical="center"/>
    </xf>
    <xf numFmtId="166" fontId="10" fillId="0" borderId="0" xfId="0" applyNumberFormat="1" applyFont="1" applyAlignment="1">
      <alignment vertical="center"/>
    </xf>
    <xf numFmtId="9" fontId="10" fillId="5" borderId="1" xfId="0" applyNumberFormat="1" applyFont="1" applyFill="1" applyBorder="1" applyAlignment="1">
      <alignment horizontal="center" vertical="center"/>
    </xf>
    <xf numFmtId="0" fontId="10" fillId="7" borderId="1" xfId="0" applyFont="1" applyFill="1" applyBorder="1" applyAlignment="1">
      <alignment horizontal="left" vertical="center" indent="1"/>
    </xf>
    <xf numFmtId="166" fontId="10" fillId="8" borderId="1" xfId="0" applyNumberFormat="1" applyFont="1" applyFill="1" applyBorder="1" applyAlignment="1">
      <alignment horizontal="right" vertical="center" indent="3"/>
    </xf>
    <xf numFmtId="0" fontId="10" fillId="7" borderId="10" xfId="0" applyFont="1" applyFill="1" applyBorder="1" applyAlignment="1">
      <alignment horizontal="left" vertical="center" indent="1"/>
    </xf>
    <xf numFmtId="165" fontId="5" fillId="8" borderId="8" xfId="3" applyNumberFormat="1" applyFont="1" applyFill="1" applyBorder="1" applyAlignment="1" applyProtection="1">
      <alignment vertical="center"/>
      <protection locked="0"/>
    </xf>
    <xf numFmtId="0" fontId="10" fillId="7" borderId="11" xfId="0" applyFont="1" applyFill="1" applyBorder="1" applyAlignment="1">
      <alignment horizontal="left" vertical="center" indent="1"/>
    </xf>
    <xf numFmtId="165" fontId="5" fillId="8" borderId="9" xfId="3" applyNumberFormat="1" applyFont="1" applyFill="1" applyBorder="1" applyAlignment="1" applyProtection="1">
      <alignment vertical="center"/>
      <protection locked="0"/>
    </xf>
    <xf numFmtId="165" fontId="5" fillId="2" borderId="0" xfId="3" applyNumberFormat="1" applyFont="1" applyAlignment="1" applyProtection="1">
      <protection locked="0"/>
    </xf>
    <xf numFmtId="165" fontId="17" fillId="2" borderId="0" xfId="3" applyNumberFormat="1" applyFont="1" applyAlignment="1" applyProtection="1">
      <protection locked="0"/>
    </xf>
    <xf numFmtId="165" fontId="14" fillId="2" borderId="0" xfId="3" applyNumberFormat="1" applyFont="1" applyAlignment="1" applyProtection="1">
      <protection locked="0"/>
    </xf>
    <xf numFmtId="14" fontId="14" fillId="2" borderId="0" xfId="3" applyNumberFormat="1" applyFont="1" applyAlignment="1" applyProtection="1">
      <protection locked="0"/>
    </xf>
    <xf numFmtId="165" fontId="5" fillId="2" borderId="0" xfId="3" applyNumberFormat="1" applyFont="1" applyAlignment="1" applyProtection="1">
      <alignment vertical="center" wrapText="1"/>
      <protection locked="0"/>
    </xf>
    <xf numFmtId="165" fontId="17" fillId="2" borderId="0" xfId="3" applyNumberFormat="1" applyFont="1" applyAlignment="1" applyProtection="1">
      <alignment vertical="center" wrapText="1"/>
      <protection locked="0"/>
    </xf>
    <xf numFmtId="165" fontId="17" fillId="2" borderId="0" xfId="3" applyNumberFormat="1" applyFont="1" applyAlignment="1" applyProtection="1">
      <alignment vertical="center"/>
      <protection locked="0"/>
    </xf>
    <xf numFmtId="0" fontId="18" fillId="0" borderId="12" xfId="0" applyFont="1" applyBorder="1" applyAlignment="1">
      <alignment horizontal="left" vertical="center" readingOrder="1"/>
    </xf>
    <xf numFmtId="14" fontId="19" fillId="2" borderId="12" xfId="3" applyNumberFormat="1" applyFont="1" applyBorder="1" applyAlignment="1" applyProtection="1">
      <alignment vertical="center"/>
      <protection locked="0"/>
    </xf>
    <xf numFmtId="165" fontId="20" fillId="2" borderId="0" xfId="3" applyNumberFormat="1" applyFont="1" applyAlignment="1" applyProtection="1">
      <alignment vertical="center"/>
      <protection locked="0"/>
    </xf>
    <xf numFmtId="165" fontId="20" fillId="2" borderId="12" xfId="3" applyNumberFormat="1" applyFont="1" applyBorder="1" applyAlignment="1" applyProtection="1">
      <alignment vertical="center"/>
      <protection locked="0"/>
    </xf>
    <xf numFmtId="165" fontId="17" fillId="2" borderId="12" xfId="3" applyNumberFormat="1" applyFont="1" applyBorder="1" applyAlignment="1" applyProtection="1">
      <alignment vertical="center"/>
      <protection locked="0"/>
    </xf>
    <xf numFmtId="165" fontId="5" fillId="2" borderId="12" xfId="3" applyNumberFormat="1" applyFont="1" applyBorder="1" applyAlignment="1" applyProtection="1">
      <alignment vertical="center"/>
      <protection locked="0"/>
    </xf>
    <xf numFmtId="0" fontId="10" fillId="9" borderId="1" xfId="0" applyFont="1" applyFill="1" applyBorder="1" applyAlignment="1">
      <alignment horizontal="left" vertical="center" indent="1"/>
    </xf>
    <xf numFmtId="0" fontId="10" fillId="9" borderId="3" xfId="0" applyFont="1" applyFill="1" applyBorder="1" applyAlignment="1">
      <alignment horizontal="left" vertical="center" indent="1"/>
    </xf>
    <xf numFmtId="0" fontId="10" fillId="9" borderId="3" xfId="0" applyFont="1" applyFill="1" applyBorder="1" applyAlignment="1">
      <alignment horizontal="left" vertical="center" wrapText="1" indent="1"/>
    </xf>
    <xf numFmtId="165" fontId="10" fillId="10" borderId="1" xfId="0" applyNumberFormat="1" applyFont="1" applyFill="1" applyBorder="1" applyAlignment="1">
      <alignment horizontal="left" vertical="center" indent="1"/>
    </xf>
    <xf numFmtId="165" fontId="10" fillId="10" borderId="3" xfId="0" applyNumberFormat="1" applyFont="1" applyFill="1" applyBorder="1" applyAlignment="1">
      <alignment horizontal="left" vertical="center" indent="1"/>
    </xf>
    <xf numFmtId="166" fontId="10" fillId="10" borderId="3" xfId="0" applyNumberFormat="1" applyFont="1" applyFill="1" applyBorder="1" applyAlignment="1">
      <alignment vertical="center"/>
    </xf>
    <xf numFmtId="0" fontId="21" fillId="0" borderId="0" xfId="0" applyFont="1" applyFill="1" applyBorder="1" applyAlignment="1" applyProtection="1">
      <alignment vertical="top"/>
      <protection locked="0"/>
    </xf>
    <xf numFmtId="0" fontId="22" fillId="4" borderId="0" xfId="1" applyFont="1" applyFill="1" applyAlignment="1" applyProtection="1">
      <alignment horizontal="center" vertical="center"/>
      <protection locked="0"/>
    </xf>
  </cellXfs>
  <cellStyles count="6">
    <cellStyle name="Comma 2" xfId="3" xr:uid="{7647EC55-54E6-7748-8066-9AD8F5A2C972}"/>
    <cellStyle name="Hyperlink 2" xfId="4" xr:uid="{DEE1E26C-06B2-0A4D-A272-258A718AD1BE}"/>
    <cellStyle name="Normal 2" xfId="2" xr:uid="{3F51050F-2C9F-6F43-AF22-C0D795454C90}"/>
    <cellStyle name="Percent 2" xfId="5" xr:uid="{9BD08DE8-2F5E-5E4B-A1F1-CC660E4AD1B3}"/>
    <cellStyle name="Гиперссылка" xfId="1" builtinId="8"/>
    <cellStyle name="Обычный" xfId="0" builtinId="0"/>
  </cellStyles>
  <dxfs count="0"/>
  <tableStyles count="0" defaultTableStyle="TableStyleMedium9" defaultPivotStyle="PivotStyleMedium7"/>
  <colors>
    <mruColors>
      <color rgb="FF00EAF0"/>
      <color rgb="FFD5EDBC"/>
      <color rgb="FF44C5D8"/>
      <color rgb="FFE7EFDA"/>
      <color rgb="FFEAEEF3"/>
      <color rgb="FFF7F9FB"/>
      <color rgb="FFF36B52"/>
      <color rgb="FFDAF0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Ex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093624181889969E-2"/>
          <c:y val="5.0868055555555548E-2"/>
          <c:w val="0.91989660329872991"/>
          <c:h val="0.87502870734908145"/>
        </c:manualLayout>
      </c:layout>
      <c:barChart>
        <c:barDir val="col"/>
        <c:grouping val="clustered"/>
        <c:varyColors val="0"/>
        <c:ser>
          <c:idx val="0"/>
          <c:order val="0"/>
          <c:spPr>
            <a:gradFill>
              <a:gsLst>
                <a:gs pos="0">
                  <a:srgbClr val="92D050"/>
                </a:gs>
                <a:gs pos="100000">
                  <a:srgbClr val="00B050"/>
                </a:gs>
              </a:gsLst>
              <a:lin ang="2700000" scaled="0"/>
            </a:gradFill>
            <a:ln>
              <a:noFill/>
            </a:ln>
            <a:effectLst/>
          </c:spPr>
          <c:invertIfNegative val="0"/>
          <c:dLbls>
            <c:numFmt formatCode="&quot;$&quot;#,##0"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Century Gothic" panose="020B0502020202020204" pitchFamily="34" charset="0"/>
                    <a:ea typeface="Open Sans" panose="020B0606030504020204" pitchFamily="34" charset="0"/>
                    <a:cs typeface="Open Sans" panose="020B0606030504020204" pitchFamily="34" charset="0"/>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'DCF Model Template - EXAMPLE'!$G$8:$K$8</c:f>
              <c:numCache>
                <c:formatCode>mm/dd/yy;@</c:formatCode>
                <c:ptCount val="5"/>
                <c:pt idx="0">
                  <c:v>45838</c:v>
                </c:pt>
                <c:pt idx="1">
                  <c:v>46203</c:v>
                </c:pt>
                <c:pt idx="2">
                  <c:v>46568</c:v>
                </c:pt>
                <c:pt idx="3">
                  <c:v>46934</c:v>
                </c:pt>
                <c:pt idx="4">
                  <c:v>47299</c:v>
                </c:pt>
              </c:numCache>
            </c:numRef>
          </c:cat>
          <c:val>
            <c:numRef>
              <c:f>'DCF Model Template - EXAMPLE'!$G$18:$K$18</c:f>
              <c:numCache>
                <c:formatCode>_-* #,##0_-;\(#,##0\)_-;_-* "-"_-;_-@_-</c:formatCode>
                <c:ptCount val="5"/>
                <c:pt idx="0">
                  <c:v>0</c:v>
                </c:pt>
                <c:pt idx="1">
                  <c:v>38217</c:v>
                </c:pt>
                <c:pt idx="2">
                  <c:v>40380</c:v>
                </c:pt>
                <c:pt idx="3">
                  <c:v>42250</c:v>
                </c:pt>
                <c:pt idx="4">
                  <c:v>44400</c:v>
                </c:pt>
              </c:numCache>
            </c:numRef>
          </c:val>
          <c:extLst>
            <c:ext xmlns:c16="http://schemas.microsoft.com/office/drawing/2014/chart" uri="{C3380CC4-5D6E-409C-BE32-E72D297353CC}">
              <c16:uniqueId val="{00000000-B0AD-CD4E-97FF-6F55FCB1F74D}"/>
            </c:ext>
          </c:extLst>
        </c:ser>
        <c:dLbls>
          <c:showLegendKey val="0"/>
          <c:showVal val="0"/>
          <c:showCatName val="0"/>
          <c:showSerName val="0"/>
          <c:showPercent val="0"/>
          <c:showBubbleSize val="0"/>
        </c:dLbls>
        <c:gapWidth val="75"/>
        <c:axId val="542849320"/>
        <c:axId val="542849648"/>
      </c:barChart>
      <c:dateAx>
        <c:axId val="542849320"/>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Open Sans" panose="020B0606030504020204" pitchFamily="34" charset="0"/>
                <a:cs typeface="Open Sans" panose="020B0606030504020204" pitchFamily="34" charset="0"/>
              </a:defRPr>
            </a:pPr>
            <a:endParaRPr lang="ru-RU"/>
          </a:p>
        </c:txPr>
        <c:crossAx val="542849648"/>
        <c:crosses val="autoZero"/>
        <c:auto val="1"/>
        <c:lblOffset val="100"/>
        <c:baseTimeUnit val="years"/>
        <c:majorUnit val="1"/>
        <c:majorTimeUnit val="years"/>
        <c:minorUnit val="1"/>
        <c:minorTimeUnit val="years"/>
      </c:dateAx>
      <c:valAx>
        <c:axId val="542849648"/>
        <c:scaling>
          <c:orientation val="minMax"/>
        </c:scaling>
        <c:delete val="0"/>
        <c:axPos val="l"/>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Open Sans" panose="020B0606030504020204" pitchFamily="34" charset="0"/>
                <a:cs typeface="Open Sans" panose="020B0606030504020204" pitchFamily="34" charset="0"/>
              </a:defRPr>
            </a:pPr>
            <a:endParaRPr lang="ru-RU"/>
          </a:p>
        </c:txPr>
        <c:crossAx val="5428493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ea typeface="Open Sans" panose="020B0606030504020204" pitchFamily="34" charset="0"/>
          <a:cs typeface="Open Sans" panose="020B0606030504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093624181889969E-2"/>
          <c:y val="5.0868055555555548E-2"/>
          <c:w val="0.91989660329872991"/>
          <c:h val="0.87502870734908145"/>
        </c:manualLayout>
      </c:layout>
      <c:barChart>
        <c:barDir val="col"/>
        <c:grouping val="clustered"/>
        <c:varyColors val="0"/>
        <c:ser>
          <c:idx val="0"/>
          <c:order val="0"/>
          <c:spPr>
            <a:gradFill>
              <a:gsLst>
                <a:gs pos="0">
                  <a:srgbClr val="92D050"/>
                </a:gs>
                <a:gs pos="100000">
                  <a:srgbClr val="00B050"/>
                </a:gs>
              </a:gsLst>
              <a:lin ang="2700000" scaled="0"/>
            </a:gradFill>
            <a:ln>
              <a:noFill/>
            </a:ln>
            <a:effectLst/>
          </c:spPr>
          <c:invertIfNegative val="0"/>
          <c:dLbls>
            <c:numFmt formatCode="&quot;$&quot;#,##0" sourceLinked="0"/>
            <c:spPr>
              <a:noFill/>
              <a:ln>
                <a:noFill/>
              </a:ln>
              <a:effectLst/>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Century Gothic" panose="020B0502020202020204" pitchFamily="34" charset="0"/>
                    <a:ea typeface="Open Sans" panose="020B0606030504020204" pitchFamily="34" charset="0"/>
                    <a:cs typeface="Open Sans" panose="020B0606030504020204" pitchFamily="34" charset="0"/>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'DCF Model Template - BLANK'!$G$7:$K$7</c:f>
              <c:numCache>
                <c:formatCode>mm/dd/yy;@</c:formatCode>
                <c:ptCount val="5"/>
                <c:pt idx="0">
                  <c:v>45838</c:v>
                </c:pt>
                <c:pt idx="1">
                  <c:v>46203</c:v>
                </c:pt>
                <c:pt idx="2">
                  <c:v>46568</c:v>
                </c:pt>
                <c:pt idx="3">
                  <c:v>46934</c:v>
                </c:pt>
                <c:pt idx="4">
                  <c:v>47299</c:v>
                </c:pt>
              </c:numCache>
            </c:numRef>
          </c:cat>
          <c:val>
            <c:numRef>
              <c:f>'DCF Model Template - BLANK'!$G$17:$K$17</c:f>
              <c:numCache>
                <c:formatCode>_-* #,##0_-;\(#,##0\)_-;_-* "-"_-;_-@_-</c:formatCode>
                <c:ptCount val="5"/>
                <c:pt idx="0">
                  <c:v>0</c:v>
                </c:pt>
                <c:pt idx="1">
                  <c:v>0</c:v>
                </c:pt>
                <c:pt idx="2">
                  <c:v>0</c:v>
                </c:pt>
                <c:pt idx="3">
                  <c:v>0</c:v>
                </c:pt>
                <c:pt idx="4">
                  <c:v>0</c:v>
                </c:pt>
              </c:numCache>
            </c:numRef>
          </c:val>
          <c:extLst>
            <c:ext xmlns:c16="http://schemas.microsoft.com/office/drawing/2014/chart" uri="{C3380CC4-5D6E-409C-BE32-E72D297353CC}">
              <c16:uniqueId val="{00000000-1A52-8D41-AAB5-1A304579743B}"/>
            </c:ext>
          </c:extLst>
        </c:ser>
        <c:dLbls>
          <c:showLegendKey val="0"/>
          <c:showVal val="0"/>
          <c:showCatName val="0"/>
          <c:showSerName val="0"/>
          <c:showPercent val="0"/>
          <c:showBubbleSize val="0"/>
        </c:dLbls>
        <c:gapWidth val="75"/>
        <c:axId val="542849320"/>
        <c:axId val="542849648"/>
      </c:barChart>
      <c:dateAx>
        <c:axId val="542849320"/>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Open Sans" panose="020B0606030504020204" pitchFamily="34" charset="0"/>
                <a:cs typeface="Open Sans" panose="020B0606030504020204" pitchFamily="34" charset="0"/>
              </a:defRPr>
            </a:pPr>
            <a:endParaRPr lang="ru-RU"/>
          </a:p>
        </c:txPr>
        <c:crossAx val="542849648"/>
        <c:crosses val="autoZero"/>
        <c:auto val="1"/>
        <c:lblOffset val="100"/>
        <c:baseTimeUnit val="years"/>
        <c:majorUnit val="1"/>
        <c:majorTimeUnit val="years"/>
        <c:minorUnit val="1"/>
        <c:minorTimeUnit val="years"/>
      </c:dateAx>
      <c:valAx>
        <c:axId val="542849648"/>
        <c:scaling>
          <c:orientation val="minMax"/>
        </c:scaling>
        <c:delete val="0"/>
        <c:axPos val="l"/>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Open Sans" panose="020B0606030504020204" pitchFamily="34" charset="0"/>
                <a:cs typeface="Open Sans" panose="020B0606030504020204" pitchFamily="34" charset="0"/>
              </a:defRPr>
            </a:pPr>
            <a:endParaRPr lang="ru-RU"/>
          </a:p>
        </c:txPr>
        <c:crossAx val="5428493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latin typeface="Century Gothic" panose="020B0502020202020204" pitchFamily="34" charset="0"/>
          <a:ea typeface="Open Sans" panose="020B0606030504020204" pitchFamily="34" charset="0"/>
          <a:cs typeface="Open Sans" panose="020B0606030504020204" pitchFamily="34" charset="0"/>
        </a:defRPr>
      </a:pPr>
      <a:endParaRPr lang="ru-RU"/>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_xlchart.v1.1</cx:f>
      </cx:strDim>
      <cx:numDim type="val">
        <cx:f>_xlchart.v1.2</cx:f>
      </cx:numDim>
    </cx:data>
  </cx:chartData>
  <cx:chart>
    <cx:plotArea>
      <cx:plotAreaRegion>
        <cx:plotSurface>
          <cx:spPr>
            <a:noFill/>
            <a:ln>
              <a:noFill/>
            </a:ln>
          </cx:spPr>
        </cx:plotSurface>
        <cx:series layoutId="waterfall" uniqueId="{8DE9D384-90CA-46AD-9838-15A56339DF8B}" formatIdx="1">
          <cx:tx>
            <cx:txData>
              <cx:f>_xlchart.v1.0</cx:f>
              <cx:v>MARKET VALUE vs. INTRINSIC VALUE</cx:v>
            </cx:txData>
          </cx:tx>
          <cx:spPr>
            <a:gradFill>
              <a:gsLst>
                <a:gs pos="0">
                  <a:srgbClr val="92D050"/>
                </a:gs>
                <a:gs pos="100000">
                  <a:srgbClr val="00B050"/>
                </a:gs>
              </a:gsLst>
              <a:lin ang="2700000" scaled="0"/>
            </a:gradFill>
            <a:ln w="15875">
              <a:solidFill>
                <a:schemeClr val="bg1">
                  <a:lumMod val="75000"/>
                </a:schemeClr>
              </a:solidFill>
            </a:ln>
          </cx:spPr>
          <cx:dataPt idx="0">
            <cx:spPr>
              <a:gradFill>
                <a:gsLst>
                  <a:gs pos="0">
                    <a:srgbClr val="92D050"/>
                  </a:gs>
                  <a:gs pos="100000">
                    <a:srgbClr val="00B050"/>
                  </a:gs>
                </a:gsLst>
                <a:lin ang="2700000" scaled="0"/>
              </a:gradFill>
            </cx:spPr>
          </cx:dataPt>
          <cx:dataPt idx="1">
            <cx:spPr>
              <a:gradFill>
                <a:gsLst>
                  <a:gs pos="0">
                    <a:srgbClr val="00EAF0"/>
                  </a:gs>
                  <a:gs pos="100000">
                    <a:srgbClr val="00B0F0"/>
                  </a:gs>
                </a:gsLst>
                <a:lin ang="2700000" scaled="0"/>
              </a:gradFill>
            </cx:spPr>
          </cx:dataPt>
          <cx:dataPt idx="2">
            <cx:spPr>
              <a:gradFill>
                <a:gsLst>
                  <a:gs pos="0">
                    <a:srgbClr val="44546A">
                      <a:lumMod val="20000"/>
                      <a:lumOff val="80000"/>
                    </a:srgbClr>
                  </a:gs>
                  <a:gs pos="100000">
                    <a:srgbClr val="44546A">
                      <a:lumMod val="60000"/>
                      <a:lumOff val="40000"/>
                    </a:srgbClr>
                  </a:gs>
                </a:gsLst>
                <a:lin ang="2700000" scaled="0"/>
              </a:gradFill>
            </cx:spPr>
          </cx:dataPt>
          <cx:dataLabels pos="outEnd">
            <cx:numFmt formatCode="$#,##0.00" sourceLinked="0"/>
            <cx:txPr>
              <a:bodyPr spcFirstLastPara="1" vertOverflow="ellipsis" horzOverflow="overflow" wrap="square" lIns="0" tIns="0" rIns="0" bIns="0" anchor="ctr" anchorCtr="1"/>
              <a:lstStyle/>
              <a:p>
                <a:pPr algn="ctr" rtl="0">
                  <a:defRPr sz="1050">
                    <a:solidFill>
                      <a:schemeClr val="tx1"/>
                    </a:solidFill>
                    <a:latin typeface="Century Gothic" panose="020B0502020202020204" pitchFamily="34" charset="0"/>
                    <a:ea typeface="Century Gothic" panose="020B0502020202020204" pitchFamily="34" charset="0"/>
                    <a:cs typeface="Century Gothic" panose="020B0502020202020204" pitchFamily="34" charset="0"/>
                  </a:defRPr>
                </a:pPr>
                <a:endParaRPr lang="en-US" sz="1050" b="0" i="0" u="none" strike="noStrike" baseline="0">
                  <a:solidFill>
                    <a:schemeClr val="tx1"/>
                  </a:solidFill>
                  <a:latin typeface="Century Gothic" panose="020B0502020202020204" pitchFamily="34" charset="0"/>
                </a:endParaRPr>
              </a:p>
            </cx:txPr>
            <cx:visibility seriesName="0" categoryName="0" value="1"/>
            <cx:separator>, </cx:separator>
          </cx:dataLabels>
          <cx:dataId val="0"/>
          <cx:layoutPr>
            <cx:visibility connectorLines="1"/>
            <cx:subtotals>
              <cx:idx val="2"/>
            </cx:subtotals>
          </cx:layoutPr>
        </cx:series>
      </cx:plotAreaRegion>
      <cx:axis id="0">
        <cx:catScaling gapWidth="0.5"/>
        <cx:tickLabels/>
        <cx:txPr>
          <a:bodyPr vertOverflow="overflow" horzOverflow="overflow" wrap="square" lIns="0" tIns="0" rIns="0" bIns="0"/>
          <a:lstStyle/>
          <a:p>
            <a:pPr algn="ctr" rtl="0">
              <a:defRPr sz="1000" b="0" i="0">
                <a:solidFill>
                  <a:srgbClr val="595959"/>
                </a:solidFill>
                <a:latin typeface="Century Gothic" panose="020B0502020202020204" pitchFamily="34" charset="0"/>
                <a:ea typeface="Century Gothic" panose="020B0502020202020204" pitchFamily="34" charset="0"/>
                <a:cs typeface="Century Gothic" panose="020B0502020202020204" pitchFamily="34" charset="0"/>
              </a:defRPr>
            </a:pPr>
            <a:endParaRPr lang="en-US" sz="1000">
              <a:latin typeface="Century Gothic" panose="020B0502020202020204" pitchFamily="34" charset="0"/>
            </a:endParaRPr>
          </a:p>
        </cx:txPr>
      </cx:axis>
      <cx:axis id="1">
        <cx:valScaling/>
        <cx:tickLabels/>
        <cx:numFmt formatCode="$#,##0.00" sourceLinked="0"/>
        <cx:txPr>
          <a:bodyPr spcFirstLastPara="1" vertOverflow="ellipsis" horzOverflow="overflow" wrap="square" lIns="0" tIns="0" rIns="0" bIns="0" anchor="ctr" anchorCtr="1"/>
          <a:lstStyle/>
          <a:p>
            <a:pPr algn="ctr" rtl="0">
              <a:defRPr sz="900">
                <a:latin typeface="Century Gothic" panose="020B0502020202020204" pitchFamily="34" charset="0"/>
                <a:ea typeface="Century Gothic" panose="020B0502020202020204" pitchFamily="34" charset="0"/>
                <a:cs typeface="Century Gothic" panose="020B0502020202020204" pitchFamily="34" charset="0"/>
              </a:defRPr>
            </a:pPr>
            <a:endParaRPr lang="en-US" sz="900" b="0" i="0" u="none" strike="noStrike" baseline="0">
              <a:solidFill>
                <a:sysClr val="windowText" lastClr="000000">
                  <a:lumMod val="65000"/>
                  <a:lumOff val="35000"/>
                </a:sysClr>
              </a:solidFill>
              <a:latin typeface="Century Gothic" panose="020B0502020202020204" pitchFamily="34" charset="0"/>
              <a:ea typeface="Open Sans" panose="020B0606030504020204" pitchFamily="34" charset="0"/>
              <a:cs typeface="Open Sans" panose="020B0606030504020204" pitchFamily="34" charset="0"/>
            </a:endParaRPr>
          </a:p>
        </cx:txPr>
      </cx:axis>
    </cx:plotArea>
  </cx:chart>
  <cx:spPr>
    <a:noFill/>
    <a:ln>
      <a:no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_xlchart.v1.4</cx:f>
      </cx:strDim>
      <cx:numDim type="val">
        <cx:f>_xlchart.v1.5</cx:f>
      </cx:numDim>
    </cx:data>
  </cx:chartData>
  <cx:chart>
    <cx:plotArea>
      <cx:plotAreaRegion>
        <cx:plotSurface>
          <cx:spPr>
            <a:noFill/>
            <a:ln>
              <a:noFill/>
            </a:ln>
          </cx:spPr>
        </cx:plotSurface>
        <cx:series layoutId="waterfall" uniqueId="{8DE9D384-90CA-46AD-9838-15A56339DF8B}" formatIdx="1">
          <cx:tx>
            <cx:txData>
              <cx:f>_xlchart.v1.3</cx:f>
              <cx:v>MARKET VALUE vs. INTRINSIC VALUE</cx:v>
            </cx:txData>
          </cx:tx>
          <cx:spPr>
            <a:solidFill>
              <a:schemeClr val="bg2"/>
            </a:solidFill>
          </cx:spPr>
          <cx:dataPt idx="0">
            <cx:spPr>
              <a:solidFill>
                <a:srgbClr val="44546A">
                  <a:lumMod val="60000"/>
                  <a:lumOff val="40000"/>
                </a:srgbClr>
              </a:solidFill>
            </cx:spPr>
          </cx:dataPt>
          <cx:dataPt idx="1">
            <cx:spPr>
              <a:solidFill>
                <a:srgbClr val="44C5D8"/>
              </a:solidFill>
            </cx:spPr>
          </cx:dataPt>
          <cx:dataPt idx="2">
            <cx:spPr>
              <a:solidFill>
                <a:srgbClr val="92D050"/>
              </a:solidFill>
            </cx:spPr>
          </cx:dataPt>
          <cx:dataLabels pos="outEnd">
            <cx:numFmt formatCode="$#,##0.00" sourceLinked="0"/>
            <cx:txPr>
              <a:bodyPr spcFirstLastPara="1" vertOverflow="ellipsis" horzOverflow="overflow" wrap="square" lIns="0" tIns="0" rIns="0" bIns="0" anchor="ctr" anchorCtr="1"/>
              <a:lstStyle/>
              <a:p>
                <a:pPr algn="ctr" rtl="0">
                  <a:defRPr sz="1050">
                    <a:solidFill>
                      <a:schemeClr val="tx1"/>
                    </a:solidFill>
                    <a:latin typeface="Century Gothic" panose="020B0502020202020204" pitchFamily="34" charset="0"/>
                    <a:ea typeface="Century Gothic" panose="020B0502020202020204" pitchFamily="34" charset="0"/>
                    <a:cs typeface="Century Gothic" panose="020B0502020202020204" pitchFamily="34" charset="0"/>
                  </a:defRPr>
                </a:pPr>
                <a:endParaRPr lang="en-US" sz="1050" b="0" i="0" u="none" strike="noStrike" baseline="0">
                  <a:solidFill>
                    <a:schemeClr val="tx1"/>
                  </a:solidFill>
                  <a:latin typeface="Century Gothic" panose="020B0502020202020204" pitchFamily="34" charset="0"/>
                </a:endParaRPr>
              </a:p>
            </cx:txPr>
            <cx:visibility seriesName="0" categoryName="0" value="1"/>
            <cx:separator>, </cx:separator>
          </cx:dataLabels>
          <cx:dataId val="0"/>
          <cx:layoutPr>
            <cx:subtotals>
              <cx:idx val="2"/>
            </cx:subtotals>
          </cx:layoutPr>
        </cx:series>
      </cx:plotAreaRegion>
      <cx:axis id="0">
        <cx:catScaling gapWidth="0.5"/>
        <cx:tickLabels/>
        <cx:txPr>
          <a:bodyPr vertOverflow="overflow" horzOverflow="overflow" wrap="square" lIns="0" tIns="0" rIns="0" bIns="0"/>
          <a:lstStyle/>
          <a:p>
            <a:pPr algn="ctr" rtl="0">
              <a:defRPr sz="1000" b="0" i="0">
                <a:solidFill>
                  <a:srgbClr val="595959"/>
                </a:solidFill>
                <a:latin typeface="Century Gothic" panose="020B0502020202020204" pitchFamily="34" charset="0"/>
                <a:ea typeface="Century Gothic" panose="020B0502020202020204" pitchFamily="34" charset="0"/>
                <a:cs typeface="Century Gothic" panose="020B0502020202020204" pitchFamily="34" charset="0"/>
              </a:defRPr>
            </a:pPr>
            <a:endParaRPr lang="en-US" sz="1000">
              <a:latin typeface="Century Gothic" panose="020B0502020202020204" pitchFamily="34" charset="0"/>
            </a:endParaRPr>
          </a:p>
        </cx:txPr>
      </cx:axis>
      <cx:axis id="1">
        <cx:valScaling/>
        <cx:tickLabels/>
        <cx:numFmt formatCode="$#,##0.00" sourceLinked="0"/>
        <cx:txPr>
          <a:bodyPr spcFirstLastPara="1" vertOverflow="ellipsis" horzOverflow="overflow" wrap="square" lIns="0" tIns="0" rIns="0" bIns="0" anchor="ctr" anchorCtr="1"/>
          <a:lstStyle/>
          <a:p>
            <a:pPr algn="ctr" rtl="0">
              <a:defRPr sz="900">
                <a:latin typeface="Century Gothic" panose="020B0502020202020204" pitchFamily="34" charset="0"/>
                <a:ea typeface="Century Gothic" panose="020B0502020202020204" pitchFamily="34" charset="0"/>
                <a:cs typeface="Century Gothic" panose="020B0502020202020204" pitchFamily="34" charset="0"/>
              </a:defRPr>
            </a:pPr>
            <a:endParaRPr lang="en-US" sz="900" b="0" i="0" u="none" strike="noStrike" baseline="0">
              <a:solidFill>
                <a:sysClr val="windowText" lastClr="000000">
                  <a:lumMod val="65000"/>
                  <a:lumOff val="35000"/>
                </a:sysClr>
              </a:solidFill>
              <a:latin typeface="Century Gothic" panose="020B0502020202020204" pitchFamily="34" charset="0"/>
              <a:ea typeface="Open Sans" panose="020B0606030504020204" pitchFamily="34" charset="0"/>
              <a:cs typeface="Open Sans" panose="020B0606030504020204" pitchFamily="34" charset="0"/>
            </a:endParaRPr>
          </a:p>
        </cx:txPr>
      </cx:axis>
    </cx:plotArea>
  </cx:chart>
  <cx:spPr>
    <a:noFill/>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bit.ly/3e7QBjU" TargetMode="External"/><Relationship Id="rId4" Type="http://schemas.microsoft.com/office/2014/relationships/chartEx" Target="../charts/chartEx1.xml"/></Relationships>
</file>

<file path=xl/drawings/_rels/drawing2.xml.rels><?xml version="1.0" encoding="UTF-8" standalone="yes"?>
<Relationships xmlns="http://schemas.openxmlformats.org/package/2006/relationships"><Relationship Id="rId2" Type="http://schemas.microsoft.com/office/2014/relationships/chartEx" Target="../charts/chartEx2.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165100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4EBBA0E2-235B-D648-987F-E7F2D724487F}"/>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4</xdr:col>
      <xdr:colOff>92076</xdr:colOff>
      <xdr:row>4</xdr:row>
      <xdr:rowOff>28575</xdr:rowOff>
    </xdr:from>
    <xdr:to>
      <xdr:col>12</xdr:col>
      <xdr:colOff>88900</xdr:colOff>
      <xdr:row>4</xdr:row>
      <xdr:rowOff>3686175</xdr:rowOff>
    </xdr:to>
    <xdr:graphicFrame macro="">
      <xdr:nvGraphicFramePr>
        <xdr:cNvPr id="8" name="Chart 7">
          <a:extLst>
            <a:ext uri="{FF2B5EF4-FFF2-40B4-BE49-F238E27FC236}">
              <a16:creationId xmlns:a16="http://schemas.microsoft.com/office/drawing/2014/main" id="{F24E0964-D5F8-2746-9162-5B166BB24A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180974</xdr:colOff>
      <xdr:row>4</xdr:row>
      <xdr:rowOff>28575</xdr:rowOff>
    </xdr:from>
    <xdr:to>
      <xdr:col>3</xdr:col>
      <xdr:colOff>806449</xdr:colOff>
      <xdr:row>4</xdr:row>
      <xdr:rowOff>3686175</xdr:rowOff>
    </xdr:to>
    <mc:AlternateContent xmlns:mc="http://schemas.openxmlformats.org/markup-compatibility/2006">
      <mc:Choice xmlns:cx1="http://schemas.microsoft.com/office/drawing/2015/9/8/chartex" Requires="cx1">
        <xdr:graphicFrame macro="">
          <xdr:nvGraphicFramePr>
            <xdr:cNvPr id="9" name="Chart 8">
              <a:extLst>
                <a:ext uri="{FF2B5EF4-FFF2-40B4-BE49-F238E27FC236}">
                  <a16:creationId xmlns:a16="http://schemas.microsoft.com/office/drawing/2014/main" id="{EC1819AA-EED9-9B48-86ED-04D709E0AC5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4"/>
            </a:graphicData>
          </a:graphic>
        </xdr:graphicFrame>
      </mc:Choice>
      <mc:Fallback>
        <xdr:sp macro="" textlink="">
          <xdr:nvSpPr>
            <xdr:cNvPr id="0" name=""/>
            <xdr:cNvSpPr>
              <a:spLocks noTextEdit="1"/>
            </xdr:cNvSpPr>
          </xdr:nvSpPr>
          <xdr:spPr>
            <a:xfrm>
              <a:off x="180974" y="3673475"/>
              <a:ext cx="3406775" cy="3657600"/>
            </a:xfrm>
            <a:prstGeom prst="rect">
              <a:avLst/>
            </a:prstGeom>
            <a:solidFill>
              <a:prstClr val="white"/>
            </a:solidFill>
            <a:ln w="1">
              <a:solidFill>
                <a:prstClr val="green"/>
              </a:solidFill>
            </a:ln>
          </xdr:spPr>
          <xdr:txBody>
            <a:bodyPr vertOverflow="clip" horzOverflow="clip"/>
            <a:lstStyle/>
            <a:p>
              <a:r>
                <a:rPr lang="ru-RU" sz="1100"/>
                <a:t>Эта диаграмма недоступна в вашей версии Excel.
Изменение этой фигуры или сохранение книги в другом формате приведет к остаточному повреждению диаграммы.</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4</xdr:col>
      <xdr:colOff>92076</xdr:colOff>
      <xdr:row>3</xdr:row>
      <xdr:rowOff>28575</xdr:rowOff>
    </xdr:from>
    <xdr:to>
      <xdr:col>12</xdr:col>
      <xdr:colOff>88900</xdr:colOff>
      <xdr:row>3</xdr:row>
      <xdr:rowOff>3686175</xdr:rowOff>
    </xdr:to>
    <xdr:graphicFrame macro="">
      <xdr:nvGraphicFramePr>
        <xdr:cNvPr id="3" name="Chart 2">
          <a:extLst>
            <a:ext uri="{FF2B5EF4-FFF2-40B4-BE49-F238E27FC236}">
              <a16:creationId xmlns:a16="http://schemas.microsoft.com/office/drawing/2014/main" id="{AB81A18D-E805-3445-A1B7-3EB45E2804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180974</xdr:colOff>
      <xdr:row>3</xdr:row>
      <xdr:rowOff>28575</xdr:rowOff>
    </xdr:from>
    <xdr:to>
      <xdr:col>3</xdr:col>
      <xdr:colOff>806449</xdr:colOff>
      <xdr:row>3</xdr:row>
      <xdr:rowOff>3686175</xdr:rowOff>
    </xdr:to>
    <mc:AlternateContent xmlns:mc="http://schemas.openxmlformats.org/markup-compatibility/2006">
      <mc:Choice xmlns:cx1="http://schemas.microsoft.com/office/drawing/2015/9/8/chartex" Requires="cx1">
        <xdr:graphicFrame macro="">
          <xdr:nvGraphicFramePr>
            <xdr:cNvPr id="4" name="Chart 3">
              <a:extLst>
                <a:ext uri="{FF2B5EF4-FFF2-40B4-BE49-F238E27FC236}">
                  <a16:creationId xmlns:a16="http://schemas.microsoft.com/office/drawing/2014/main" id="{FAB93219-062D-8D4E-93C0-59E2931E6728}"/>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180974" y="1133475"/>
              <a:ext cx="3406775" cy="3657600"/>
            </a:xfrm>
            <a:prstGeom prst="rect">
              <a:avLst/>
            </a:prstGeom>
            <a:solidFill>
              <a:prstClr val="white"/>
            </a:solidFill>
            <a:ln w="1">
              <a:solidFill>
                <a:prstClr val="green"/>
              </a:solidFill>
            </a:ln>
          </xdr:spPr>
          <xdr:txBody>
            <a:bodyPr vertOverflow="clip" horzOverflow="clip"/>
            <a:lstStyle/>
            <a:p>
              <a:r>
                <a:rPr lang="ru-RU" sz="1100"/>
                <a:t>Эта диаграмма недоступна в вашей версии Excel.
Изменение этой фигуры или сохранение книги в другом формате приведет к остаточному повреждению диаграммы.</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e7QBj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A1:M45"/>
  <sheetViews>
    <sheetView showGridLines="0" tabSelected="1" workbookViewId="0">
      <pane ySplit="2" topLeftCell="A3" activePane="bottomLeft" state="frozen"/>
      <selection pane="bottomLeft" activeCell="B37" sqref="B37:L37"/>
    </sheetView>
  </sheetViews>
  <sheetFormatPr defaultColWidth="8.81640625" defaultRowHeight="14.5" x14ac:dyDescent="0.35"/>
  <cols>
    <col min="1" max="1" width="3.36328125" style="1" customWidth="1"/>
    <col min="2" max="2" width="27.81640625" customWidth="1"/>
    <col min="3" max="3" width="16.81640625" customWidth="1"/>
    <col min="4" max="4" width="3.36328125" style="1" customWidth="1"/>
    <col min="5" max="5" width="27.81640625" style="1" customWidth="1"/>
    <col min="6" max="8" width="16.81640625" style="1" customWidth="1"/>
    <col min="9" max="12" width="16.81640625" customWidth="1"/>
    <col min="13" max="13" width="3.36328125" customWidth="1"/>
  </cols>
  <sheetData>
    <row r="1" spans="1:13" s="1" customFormat="1" ht="200" customHeight="1" x14ac:dyDescent="0.35">
      <c r="C1" s="3"/>
      <c r="D1" s="3"/>
      <c r="E1" s="3"/>
      <c r="F1" s="3"/>
      <c r="G1" s="3"/>
    </row>
    <row r="2" spans="1:13" s="4" customFormat="1" ht="42" customHeight="1" x14ac:dyDescent="0.35">
      <c r="B2" s="5" t="s">
        <v>4</v>
      </c>
    </row>
    <row r="3" spans="1:13" s="10" customFormat="1" ht="25" customHeight="1" x14ac:dyDescent="0.25">
      <c r="B3" s="8" t="s">
        <v>2</v>
      </c>
      <c r="C3" s="9"/>
      <c r="D3" s="9"/>
      <c r="E3" s="9"/>
      <c r="F3" s="9"/>
    </row>
    <row r="4" spans="1:13" s="69" customFormat="1" ht="20" customHeight="1" thickBot="1" x14ac:dyDescent="0.4">
      <c r="A4" s="21"/>
      <c r="B4" s="70" t="s">
        <v>49</v>
      </c>
      <c r="C4" s="71"/>
      <c r="D4" s="72"/>
      <c r="E4" s="73" t="s">
        <v>50</v>
      </c>
      <c r="F4" s="74"/>
      <c r="G4" s="74"/>
      <c r="H4" s="74"/>
      <c r="I4" s="75"/>
      <c r="J4" s="75"/>
      <c r="K4" s="75"/>
      <c r="L4" s="75"/>
      <c r="M4" s="21"/>
    </row>
    <row r="5" spans="1:13" s="64" customFormat="1" ht="302" customHeight="1" x14ac:dyDescent="0.35">
      <c r="A5" s="63"/>
      <c r="D5" s="65"/>
      <c r="E5" s="63"/>
      <c r="F5" s="63"/>
      <c r="G5" s="63"/>
      <c r="H5" s="63"/>
      <c r="I5" s="63"/>
      <c r="J5" s="63"/>
      <c r="K5" s="63"/>
      <c r="L5" s="63"/>
      <c r="M5" s="63"/>
    </row>
    <row r="6" spans="1:13" s="64" customFormat="1" ht="11" customHeight="1" x14ac:dyDescent="0.35">
      <c r="A6" s="63"/>
      <c r="B6" s="63"/>
      <c r="C6" s="66"/>
      <c r="I6" s="63"/>
      <c r="J6" s="63"/>
      <c r="K6" s="63"/>
      <c r="L6" s="63"/>
      <c r="M6" s="63"/>
    </row>
    <row r="7" spans="1:13" s="64" customFormat="1" ht="20" customHeight="1" x14ac:dyDescent="0.35">
      <c r="A7" s="63"/>
      <c r="B7" s="20" t="s">
        <v>5</v>
      </c>
      <c r="C7" s="11"/>
      <c r="D7" s="21"/>
      <c r="E7" s="20" t="s">
        <v>15</v>
      </c>
      <c r="F7" s="22" t="s">
        <v>26</v>
      </c>
      <c r="G7" s="23">
        <f>YEAR(G8)</f>
        <v>2025</v>
      </c>
      <c r="H7" s="23">
        <f>YEAR(H8)</f>
        <v>2026</v>
      </c>
      <c r="I7" s="23">
        <f>YEAR(I8)</f>
        <v>2027</v>
      </c>
      <c r="J7" s="23">
        <f>YEAR(J8)</f>
        <v>2028</v>
      </c>
      <c r="K7" s="23">
        <f>YEAR(K8)</f>
        <v>2029</v>
      </c>
      <c r="L7" s="22" t="s">
        <v>27</v>
      </c>
      <c r="M7" s="67"/>
    </row>
    <row r="8" spans="1:13" s="64" customFormat="1" ht="20" customHeight="1" x14ac:dyDescent="0.35">
      <c r="A8" s="63"/>
      <c r="B8" s="17" t="s">
        <v>6</v>
      </c>
      <c r="C8" s="13">
        <v>0.22</v>
      </c>
      <c r="D8" s="21"/>
      <c r="E8" s="24" t="s">
        <v>16</v>
      </c>
      <c r="F8" s="29">
        <f>C12</f>
        <v>45838</v>
      </c>
      <c r="G8" s="29">
        <f>DATE(YEAR($C$13)+G9,6,30)</f>
        <v>45838</v>
      </c>
      <c r="H8" s="29">
        <f>DATE(YEAR($C$13)+H9,6,30)</f>
        <v>46203</v>
      </c>
      <c r="I8" s="29">
        <f>DATE(YEAR($C$13)+I9,6,30)</f>
        <v>46568</v>
      </c>
      <c r="J8" s="29">
        <f>DATE(YEAR($C$13)+J9,6,30)</f>
        <v>46934</v>
      </c>
      <c r="K8" s="29">
        <f>DATE(YEAR($C$13)+K9,6,30)</f>
        <v>47299</v>
      </c>
      <c r="L8" s="30">
        <f>K8</f>
        <v>47299</v>
      </c>
      <c r="M8" s="67"/>
    </row>
    <row r="9" spans="1:13" s="64" customFormat="1" ht="20" customHeight="1" x14ac:dyDescent="0.35">
      <c r="A9" s="63"/>
      <c r="B9" s="17" t="s">
        <v>7</v>
      </c>
      <c r="C9" s="13">
        <v>0.1</v>
      </c>
      <c r="D9" s="21"/>
      <c r="E9" s="24" t="s">
        <v>17</v>
      </c>
      <c r="F9" s="31"/>
      <c r="G9" s="26">
        <v>0</v>
      </c>
      <c r="H9" s="32">
        <f>G9+1</f>
        <v>1</v>
      </c>
      <c r="I9" s="32">
        <f>H9+1</f>
        <v>2</v>
      </c>
      <c r="J9" s="32">
        <f>I9+1</f>
        <v>3</v>
      </c>
      <c r="K9" s="32">
        <f>J9+1</f>
        <v>4</v>
      </c>
      <c r="L9" s="33"/>
      <c r="M9" s="67"/>
    </row>
    <row r="10" spans="1:13" s="64" customFormat="1" ht="20" customHeight="1" x14ac:dyDescent="0.35">
      <c r="A10" s="63"/>
      <c r="B10" s="17" t="s">
        <v>48</v>
      </c>
      <c r="C10" s="13">
        <v>0.05</v>
      </c>
      <c r="D10" s="21"/>
      <c r="E10" s="24" t="s">
        <v>18</v>
      </c>
      <c r="F10" s="34"/>
      <c r="G10" s="35">
        <f>YEARFRAC(F8,G8)</f>
        <v>0</v>
      </c>
      <c r="H10" s="35">
        <f>YEARFRAC(G8,H8)</f>
        <v>1</v>
      </c>
      <c r="I10" s="35">
        <f>YEARFRAC(H8,I8)</f>
        <v>1</v>
      </c>
      <c r="J10" s="35">
        <f>YEARFRAC(I8,J8)</f>
        <v>1</v>
      </c>
      <c r="K10" s="35">
        <f>YEARFRAC(J8,K8)</f>
        <v>1</v>
      </c>
      <c r="L10" s="34"/>
      <c r="M10" s="67"/>
    </row>
    <row r="11" spans="1:13" s="64" customFormat="1" ht="20" customHeight="1" x14ac:dyDescent="0.35">
      <c r="A11" s="63"/>
      <c r="B11" s="17" t="s">
        <v>32</v>
      </c>
      <c r="C11" s="39">
        <v>5.5</v>
      </c>
      <c r="D11" s="21"/>
      <c r="E11" s="24" t="s">
        <v>3</v>
      </c>
      <c r="F11" s="34"/>
      <c r="G11" s="27">
        <v>50000</v>
      </c>
      <c r="H11" s="27">
        <v>52500</v>
      </c>
      <c r="I11" s="27">
        <v>55000</v>
      </c>
      <c r="J11" s="27">
        <v>57500</v>
      </c>
      <c r="K11" s="27">
        <v>60000</v>
      </c>
      <c r="L11" s="34"/>
      <c r="M11" s="67"/>
    </row>
    <row r="12" spans="1:13" s="64" customFormat="1" ht="20" customHeight="1" x14ac:dyDescent="0.35">
      <c r="A12" s="63"/>
      <c r="B12" s="17" t="s">
        <v>8</v>
      </c>
      <c r="C12" s="14">
        <v>45838</v>
      </c>
      <c r="D12" s="21"/>
      <c r="E12" s="24" t="s">
        <v>19</v>
      </c>
      <c r="F12" s="34"/>
      <c r="G12" s="36">
        <f>G11*$C$8</f>
        <v>11000</v>
      </c>
      <c r="H12" s="36">
        <f>H11*$C$8</f>
        <v>11550</v>
      </c>
      <c r="I12" s="36">
        <f>I11*$C$8</f>
        <v>12100</v>
      </c>
      <c r="J12" s="36">
        <f>J11*$C$8</f>
        <v>12650</v>
      </c>
      <c r="K12" s="36">
        <f>K11*$C$8</f>
        <v>13200</v>
      </c>
      <c r="L12" s="34"/>
      <c r="M12" s="67"/>
    </row>
    <row r="13" spans="1:13" s="64" customFormat="1" ht="20" customHeight="1" x14ac:dyDescent="0.35">
      <c r="A13" s="63"/>
      <c r="B13" s="17" t="s">
        <v>9</v>
      </c>
      <c r="C13" s="14">
        <v>45838</v>
      </c>
      <c r="D13" s="21"/>
      <c r="E13" s="24" t="s">
        <v>20</v>
      </c>
      <c r="F13" s="34"/>
      <c r="G13" s="28">
        <v>12000</v>
      </c>
      <c r="H13" s="28">
        <v>12001</v>
      </c>
      <c r="I13" s="28">
        <v>12005</v>
      </c>
      <c r="J13" s="28">
        <v>12003</v>
      </c>
      <c r="K13" s="28">
        <v>12000</v>
      </c>
      <c r="L13" s="34"/>
      <c r="M13" s="67"/>
    </row>
    <row r="14" spans="1:13" s="64" customFormat="1" ht="20" customHeight="1" x14ac:dyDescent="0.35">
      <c r="A14" s="63"/>
      <c r="B14" s="17" t="s">
        <v>10</v>
      </c>
      <c r="C14" s="15">
        <v>33</v>
      </c>
      <c r="D14" s="21"/>
      <c r="E14" s="24" t="s">
        <v>21</v>
      </c>
      <c r="F14" s="34"/>
      <c r="G14" s="37">
        <f>$C$18</f>
        <v>14000</v>
      </c>
      <c r="H14" s="37">
        <f>$C$18</f>
        <v>14000</v>
      </c>
      <c r="I14" s="37">
        <f>$C$18</f>
        <v>14000</v>
      </c>
      <c r="J14" s="37">
        <f>$C$18</f>
        <v>14000</v>
      </c>
      <c r="K14" s="37">
        <f>$C$18</f>
        <v>14000</v>
      </c>
      <c r="L14" s="34"/>
      <c r="M14" s="67"/>
    </row>
    <row r="15" spans="1:13" s="64" customFormat="1" ht="20" customHeight="1" x14ac:dyDescent="0.35">
      <c r="A15" s="63"/>
      <c r="B15" s="17" t="s">
        <v>11</v>
      </c>
      <c r="C15" s="16">
        <v>18750</v>
      </c>
      <c r="D15" s="21"/>
      <c r="E15" s="24" t="s">
        <v>22</v>
      </c>
      <c r="F15" s="34"/>
      <c r="G15" s="27">
        <v>482</v>
      </c>
      <c r="H15" s="27">
        <v>734</v>
      </c>
      <c r="I15" s="27">
        <v>525</v>
      </c>
      <c r="J15" s="27">
        <v>603</v>
      </c>
      <c r="K15" s="27">
        <v>400</v>
      </c>
      <c r="L15" s="34"/>
      <c r="M15" s="67"/>
    </row>
    <row r="16" spans="1:13" s="64" customFormat="1" ht="20" customHeight="1" x14ac:dyDescent="0.35">
      <c r="A16" s="63"/>
      <c r="B16" s="17" t="s">
        <v>12</v>
      </c>
      <c r="C16" s="16">
        <v>55000</v>
      </c>
      <c r="D16" s="21"/>
      <c r="E16" s="24" t="s">
        <v>23</v>
      </c>
      <c r="F16" s="34"/>
      <c r="G16" s="34">
        <f>G11-G12+G13-G14-G15</f>
        <v>36518</v>
      </c>
      <c r="H16" s="34">
        <f>H11-H12+H13-H14-H15</f>
        <v>38217</v>
      </c>
      <c r="I16" s="34">
        <f>I11-I12+I13-I14-I15</f>
        <v>40380</v>
      </c>
      <c r="J16" s="34">
        <f>J11-J12+J13-J14-J15</f>
        <v>42250</v>
      </c>
      <c r="K16" s="34">
        <f>K11-K12+K13-K14-K15</f>
        <v>44400</v>
      </c>
      <c r="L16" s="34"/>
      <c r="M16" s="67"/>
    </row>
    <row r="17" spans="1:13" s="64" customFormat="1" ht="20" customHeight="1" thickBot="1" x14ac:dyDescent="0.4">
      <c r="A17" s="63"/>
      <c r="B17" s="17" t="s">
        <v>13</v>
      </c>
      <c r="C17" s="16">
        <v>357583</v>
      </c>
      <c r="D17" s="21"/>
      <c r="E17" s="25" t="s">
        <v>24</v>
      </c>
      <c r="F17" s="38">
        <f>-G25</f>
        <v>-316167</v>
      </c>
      <c r="G17" s="38"/>
      <c r="H17" s="38"/>
      <c r="I17" s="38"/>
      <c r="J17" s="38"/>
      <c r="K17" s="38"/>
      <c r="L17" s="38">
        <f>C24</f>
        <v>664200</v>
      </c>
      <c r="M17" s="67"/>
    </row>
    <row r="18" spans="1:13" s="64" customFormat="1" ht="20" customHeight="1" thickBot="1" x14ac:dyDescent="0.4">
      <c r="A18" s="63"/>
      <c r="B18" s="18" t="s">
        <v>14</v>
      </c>
      <c r="C18" s="19">
        <v>14000</v>
      </c>
      <c r="D18" s="21"/>
      <c r="E18" s="61" t="s">
        <v>25</v>
      </c>
      <c r="F18" s="62">
        <v>0</v>
      </c>
      <c r="G18" s="62">
        <f>(G17+G16)*G10</f>
        <v>0</v>
      </c>
      <c r="H18" s="62">
        <f>(H17+H16)*H10</f>
        <v>38217</v>
      </c>
      <c r="I18" s="62">
        <f>(I17+I16)*I10</f>
        <v>40380</v>
      </c>
      <c r="J18" s="62">
        <f>(J17+J16)*J10</f>
        <v>42250</v>
      </c>
      <c r="K18" s="62">
        <f>(K17+K16)*K10</f>
        <v>44400</v>
      </c>
      <c r="L18" s="62">
        <f>L17+L16</f>
        <v>664200</v>
      </c>
      <c r="M18" s="67"/>
    </row>
    <row r="19" spans="1:13" s="64" customFormat="1" ht="20" hidden="1" customHeight="1" thickBot="1" x14ac:dyDescent="0.4">
      <c r="A19" s="63"/>
      <c r="B19" s="11"/>
      <c r="C19" s="11"/>
      <c r="D19" s="21"/>
      <c r="E19" s="59" t="s">
        <v>25</v>
      </c>
      <c r="F19" s="60">
        <f>F17+F16</f>
        <v>-316167</v>
      </c>
      <c r="G19" s="60">
        <f>(G17+G16)*G10</f>
        <v>0</v>
      </c>
      <c r="H19" s="60">
        <f>(H17+H16)*H10</f>
        <v>38217</v>
      </c>
      <c r="I19" s="60">
        <f>(I17+I16)*I10</f>
        <v>40380</v>
      </c>
      <c r="J19" s="60">
        <f>(J17+J16)*J10</f>
        <v>42250</v>
      </c>
      <c r="K19" s="60">
        <f>(K17+K16)*K10</f>
        <v>44400</v>
      </c>
      <c r="L19" s="60">
        <f>L17</f>
        <v>664200</v>
      </c>
      <c r="M19" s="67"/>
    </row>
    <row r="20" spans="1:13" s="64" customFormat="1" ht="20" customHeight="1" x14ac:dyDescent="0.35">
      <c r="A20" s="63"/>
      <c r="B20" s="11"/>
      <c r="C20" s="11"/>
      <c r="D20" s="21"/>
      <c r="E20" s="11"/>
      <c r="F20" s="11"/>
      <c r="G20" s="11"/>
      <c r="H20" s="12"/>
      <c r="I20" s="12"/>
      <c r="J20" s="12"/>
      <c r="K20" s="12"/>
      <c r="L20" s="12"/>
      <c r="M20" s="68"/>
    </row>
    <row r="21" spans="1:13" s="64" customFormat="1" ht="20" customHeight="1" x14ac:dyDescent="0.35">
      <c r="A21" s="63"/>
      <c r="B21" s="20" t="s">
        <v>28</v>
      </c>
      <c r="C21" s="11"/>
      <c r="D21" s="21"/>
      <c r="E21" s="11"/>
      <c r="F21" s="52" t="s">
        <v>39</v>
      </c>
      <c r="G21" s="51"/>
      <c r="I21" s="20" t="s">
        <v>33</v>
      </c>
      <c r="J21" s="11"/>
      <c r="M21" s="12"/>
    </row>
    <row r="22" spans="1:13" s="64" customFormat="1" ht="20" customHeight="1" x14ac:dyDescent="0.35">
      <c r="A22" s="63"/>
      <c r="B22" s="40" t="s">
        <v>29</v>
      </c>
      <c r="C22" s="43">
        <f>(K16*(1+C10))/(C9-C10)</f>
        <v>932400</v>
      </c>
      <c r="D22" s="21"/>
      <c r="E22" s="11"/>
      <c r="F22" s="53" t="s">
        <v>40</v>
      </c>
      <c r="G22" s="54">
        <f>C15*C14</f>
        <v>618750</v>
      </c>
      <c r="I22" s="76" t="s">
        <v>34</v>
      </c>
      <c r="J22" s="79">
        <f>IFERROR(XNPV(C9,F18:L18,F8:L8),"0")</f>
        <v>583706.36206679302</v>
      </c>
      <c r="M22" s="12"/>
    </row>
    <row r="23" spans="1:13" s="64" customFormat="1" ht="20" customHeight="1" thickBot="1" x14ac:dyDescent="0.4">
      <c r="A23" s="63"/>
      <c r="B23" s="41" t="s">
        <v>30</v>
      </c>
      <c r="C23" s="44">
        <f>C11*(K11+K13)</f>
        <v>396000</v>
      </c>
      <c r="D23" s="21"/>
      <c r="E23" s="11"/>
      <c r="F23" s="40" t="s">
        <v>41</v>
      </c>
      <c r="G23" s="43">
        <f>C16</f>
        <v>55000</v>
      </c>
      <c r="I23" s="76" t="s">
        <v>35</v>
      </c>
      <c r="J23" s="79">
        <f>+C17</f>
        <v>357583</v>
      </c>
      <c r="M23" s="12"/>
    </row>
    <row r="24" spans="1:13" s="64" customFormat="1" ht="20" customHeight="1" thickBot="1" x14ac:dyDescent="0.4">
      <c r="A24" s="63"/>
      <c r="B24" s="42" t="s">
        <v>31</v>
      </c>
      <c r="C24" s="45">
        <f>AVERAGE(C22:C23)</f>
        <v>664200</v>
      </c>
      <c r="D24" s="21"/>
      <c r="E24" s="11"/>
      <c r="F24" s="41" t="s">
        <v>42</v>
      </c>
      <c r="G24" s="44">
        <f>+C17</f>
        <v>357583</v>
      </c>
      <c r="I24" s="77" t="s">
        <v>36</v>
      </c>
      <c r="J24" s="80">
        <f>+C16</f>
        <v>55000</v>
      </c>
      <c r="M24" s="12"/>
    </row>
    <row r="25" spans="1:13" s="64" customFormat="1" ht="20" customHeight="1" thickBot="1" x14ac:dyDescent="0.4">
      <c r="A25" s="63"/>
      <c r="B25" s="11"/>
      <c r="C25" s="11"/>
      <c r="D25" s="21"/>
      <c r="E25" s="11"/>
      <c r="F25" s="42" t="s">
        <v>34</v>
      </c>
      <c r="G25" s="45">
        <f>G22+G23-G24</f>
        <v>316167</v>
      </c>
      <c r="I25" s="47" t="s">
        <v>37</v>
      </c>
      <c r="J25" s="48">
        <f>J22+J23-J24</f>
        <v>886289.36206679302</v>
      </c>
      <c r="M25" s="12"/>
    </row>
    <row r="26" spans="1:13" s="64" customFormat="1" ht="11" customHeight="1" x14ac:dyDescent="0.35">
      <c r="A26" s="63"/>
      <c r="B26" s="11"/>
      <c r="C26" s="11"/>
      <c r="D26" s="69"/>
      <c r="E26" s="11"/>
      <c r="F26" s="12"/>
      <c r="G26" s="55"/>
      <c r="I26" s="11"/>
      <c r="J26" s="46"/>
      <c r="M26" s="12"/>
    </row>
    <row r="27" spans="1:13" s="64" customFormat="1" ht="35" customHeight="1" thickBot="1" x14ac:dyDescent="0.4">
      <c r="A27" s="63"/>
      <c r="B27" s="11"/>
      <c r="C27" s="11"/>
      <c r="D27" s="69"/>
      <c r="E27" s="11"/>
      <c r="F27" s="49" t="s">
        <v>38</v>
      </c>
      <c r="G27" s="50">
        <f>C14</f>
        <v>33</v>
      </c>
      <c r="I27" s="78" t="s">
        <v>38</v>
      </c>
      <c r="J27" s="81">
        <f>J25/C15</f>
        <v>47.268765976895629</v>
      </c>
      <c r="M27" s="12"/>
    </row>
    <row r="28" spans="1:13" s="64" customFormat="1" ht="20" customHeight="1" x14ac:dyDescent="0.35">
      <c r="A28" s="63"/>
      <c r="B28" s="20" t="s">
        <v>46</v>
      </c>
      <c r="C28" s="11"/>
      <c r="D28" s="69"/>
      <c r="E28" s="11"/>
      <c r="F28" s="11"/>
      <c r="G28" s="11"/>
      <c r="H28" s="12"/>
      <c r="I28" s="12"/>
      <c r="J28" s="12"/>
      <c r="K28" s="12"/>
      <c r="L28" s="12"/>
      <c r="M28" s="67"/>
    </row>
    <row r="29" spans="1:13" s="64" customFormat="1" ht="20" customHeight="1" x14ac:dyDescent="0.35">
      <c r="A29" s="63"/>
      <c r="B29" s="57" t="s">
        <v>39</v>
      </c>
      <c r="C29" s="58">
        <f>G27</f>
        <v>33</v>
      </c>
      <c r="D29" s="69"/>
      <c r="E29" s="11"/>
      <c r="F29" s="11"/>
      <c r="G29" s="11"/>
      <c r="H29" s="12"/>
      <c r="I29" s="12"/>
      <c r="J29" s="12"/>
      <c r="K29" s="12"/>
      <c r="L29" s="12"/>
      <c r="M29" s="67"/>
    </row>
    <row r="30" spans="1:13" s="64" customFormat="1" ht="20" customHeight="1" x14ac:dyDescent="0.35">
      <c r="A30" s="63"/>
      <c r="B30" s="57" t="s">
        <v>47</v>
      </c>
      <c r="C30" s="58">
        <f>J27-G27</f>
        <v>14.268765976895629</v>
      </c>
      <c r="D30" s="69"/>
      <c r="E30" s="11"/>
      <c r="F30" s="11"/>
      <c r="G30" s="11"/>
      <c r="H30" s="12"/>
      <c r="I30" s="12"/>
      <c r="J30" s="12"/>
      <c r="K30" s="12"/>
      <c r="L30" s="12"/>
      <c r="M30" s="67"/>
    </row>
    <row r="31" spans="1:13" s="64" customFormat="1" ht="20" customHeight="1" x14ac:dyDescent="0.35">
      <c r="A31" s="63"/>
      <c r="B31" s="57" t="s">
        <v>33</v>
      </c>
      <c r="C31" s="58">
        <f>SUM(C29:C30)</f>
        <v>47.268765976895629</v>
      </c>
      <c r="D31" s="69"/>
      <c r="E31" s="11"/>
      <c r="F31" s="11"/>
      <c r="G31" s="11"/>
      <c r="H31" s="12"/>
      <c r="I31" s="12"/>
      <c r="J31" s="12"/>
      <c r="K31" s="12"/>
      <c r="L31" s="12"/>
      <c r="M31" s="67"/>
    </row>
    <row r="32" spans="1:13" s="64" customFormat="1" ht="20" customHeight="1" x14ac:dyDescent="0.35">
      <c r="A32" s="63"/>
      <c r="B32" s="11"/>
      <c r="C32" s="11"/>
      <c r="E32" s="11"/>
      <c r="F32" s="11"/>
      <c r="G32" s="11"/>
      <c r="H32" s="12"/>
      <c r="I32" s="12"/>
      <c r="J32" s="12"/>
      <c r="K32" s="12"/>
      <c r="L32" s="12"/>
    </row>
    <row r="33" spans="1:13" s="64" customFormat="1" ht="20" customHeight="1" x14ac:dyDescent="0.35">
      <c r="A33" s="63"/>
      <c r="B33" s="20" t="s">
        <v>43</v>
      </c>
      <c r="C33" s="11"/>
      <c r="D33" s="69"/>
      <c r="E33" s="11"/>
      <c r="F33" s="11"/>
      <c r="G33" s="11"/>
      <c r="H33" s="12"/>
      <c r="I33" s="12"/>
      <c r="J33" s="12"/>
      <c r="K33" s="12"/>
      <c r="L33" s="12"/>
      <c r="M33" s="68"/>
    </row>
    <row r="34" spans="1:13" s="64" customFormat="1" ht="20" customHeight="1" x14ac:dyDescent="0.35">
      <c r="A34" s="63"/>
      <c r="B34" s="40" t="s">
        <v>44</v>
      </c>
      <c r="C34" s="56">
        <f>J27/G27-1</f>
        <v>0.43238684778471614</v>
      </c>
      <c r="D34" s="69"/>
      <c r="E34" s="11"/>
      <c r="F34" s="11"/>
      <c r="G34" s="11"/>
      <c r="H34" s="12"/>
      <c r="I34" s="12"/>
      <c r="J34" s="12"/>
      <c r="K34" s="12"/>
      <c r="L34" s="12"/>
      <c r="M34" s="67"/>
    </row>
    <row r="35" spans="1:13" s="64" customFormat="1" ht="20" customHeight="1" x14ac:dyDescent="0.35">
      <c r="A35" s="63"/>
      <c r="B35" s="40" t="s">
        <v>45</v>
      </c>
      <c r="C35" s="56">
        <f>XIRR(F19:L19,F8:L8)</f>
        <v>0.30496175885200494</v>
      </c>
      <c r="D35" s="69"/>
      <c r="E35" s="11"/>
      <c r="F35" s="11"/>
      <c r="G35" s="11"/>
      <c r="H35" s="12"/>
      <c r="I35" s="12"/>
      <c r="J35" s="12"/>
      <c r="K35" s="12"/>
      <c r="L35" s="12"/>
      <c r="M35" s="67"/>
    </row>
    <row r="36" spans="1:13" s="64" customFormat="1" ht="16" x14ac:dyDescent="0.35">
      <c r="A36" s="63"/>
      <c r="B36" s="63"/>
      <c r="E36" s="11"/>
      <c r="F36" s="11"/>
      <c r="G36" s="11"/>
      <c r="H36" s="12"/>
      <c r="I36" s="12"/>
      <c r="J36" s="12"/>
      <c r="K36" s="12"/>
      <c r="L36" s="12"/>
    </row>
    <row r="37" spans="1:13" s="10" customFormat="1" ht="50" customHeight="1" x14ac:dyDescent="0.25">
      <c r="B37" s="83" t="s">
        <v>0</v>
      </c>
      <c r="C37" s="83"/>
      <c r="D37" s="83"/>
      <c r="E37" s="83"/>
      <c r="F37" s="83"/>
      <c r="G37" s="83"/>
      <c r="H37" s="83"/>
      <c r="I37" s="83"/>
      <c r="J37" s="83"/>
      <c r="K37" s="83"/>
      <c r="L37" s="83"/>
    </row>
    <row r="38" spans="1:13" x14ac:dyDescent="0.35">
      <c r="B38" s="2"/>
      <c r="C38" s="2"/>
      <c r="D38" s="2"/>
      <c r="E38" s="2"/>
      <c r="F38" s="2"/>
      <c r="G38" s="2"/>
    </row>
    <row r="39" spans="1:13" x14ac:dyDescent="0.35">
      <c r="B39" s="2"/>
      <c r="C39" s="2"/>
      <c r="D39" s="2"/>
      <c r="E39" s="2"/>
      <c r="F39" s="2"/>
      <c r="G39" s="2"/>
    </row>
    <row r="40" spans="1:13" x14ac:dyDescent="0.35">
      <c r="B40" s="2"/>
      <c r="C40" s="2"/>
      <c r="D40" s="2"/>
      <c r="E40" s="2"/>
      <c r="F40" s="2"/>
      <c r="G40" s="2"/>
    </row>
    <row r="41" spans="1:13" x14ac:dyDescent="0.35">
      <c r="B41" s="2"/>
      <c r="C41" s="2"/>
      <c r="D41" s="2"/>
      <c r="E41" s="2"/>
      <c r="F41" s="2"/>
      <c r="G41" s="2"/>
    </row>
    <row r="42" spans="1:13" x14ac:dyDescent="0.35">
      <c r="B42" s="2"/>
      <c r="C42" s="2"/>
      <c r="D42" s="2"/>
      <c r="E42" s="2"/>
      <c r="F42" s="2"/>
      <c r="G42" s="2"/>
    </row>
    <row r="43" spans="1:13" x14ac:dyDescent="0.35">
      <c r="B43" s="2"/>
      <c r="C43" s="2"/>
      <c r="D43" s="2"/>
      <c r="E43" s="2"/>
      <c r="F43" s="2"/>
      <c r="G43" s="2"/>
    </row>
    <row r="44" spans="1:13" x14ac:dyDescent="0.35">
      <c r="B44" s="2"/>
      <c r="C44" s="2"/>
      <c r="D44" s="2"/>
      <c r="E44" s="2"/>
      <c r="F44" s="2"/>
      <c r="G44" s="2"/>
    </row>
    <row r="45" spans="1:13" x14ac:dyDescent="0.35">
      <c r="B45" s="2"/>
      <c r="C45" s="2"/>
      <c r="D45" s="2"/>
      <c r="E45" s="2"/>
      <c r="F45" s="2"/>
      <c r="G45" s="2"/>
    </row>
  </sheetData>
  <mergeCells count="1">
    <mergeCell ref="B37:L37"/>
  </mergeCells>
  <phoneticPr fontId="8" type="noConversion"/>
  <hyperlinks>
    <hyperlink ref="B37:L37" r:id="rId1" display="CLICK HERE TO CREATE IN SMARTSHEET" xr:uid="{1C70A7A2-E953-4BA0-AA84-CE7925265E31}"/>
  </hyperlinks>
  <pageMargins left="0.3" right="0.3" top="0.3" bottom="0.3" header="0" footer="0"/>
  <pageSetup scale="64" fitToHeight="0" orientation="landscape" horizontalDpi="0" verticalDpi="0"/>
  <ignoredErrors>
    <ignoredError sqref="G7:I7 J7:K8 L8 F8:I8 H9:K9 H10:K10 G12:L12 G10 L10 F17 L11 G14:L14 L13 G16:L18 L1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880EC-429B-F347-B46C-CCCA8266FE65}">
  <sheetPr>
    <tabColor theme="3" tint="0.79998168889431442"/>
    <outlinePr summaryBelow="0"/>
    <pageSetUpPr fitToPage="1"/>
  </sheetPr>
  <dimension ref="A1:M42"/>
  <sheetViews>
    <sheetView showGridLines="0" workbookViewId="0">
      <selection activeCell="E2" sqref="E2"/>
    </sheetView>
  </sheetViews>
  <sheetFormatPr defaultColWidth="8.81640625" defaultRowHeight="14.5" x14ac:dyDescent="0.35"/>
  <cols>
    <col min="1" max="1" width="3.36328125" style="1" customWidth="1"/>
    <col min="2" max="2" width="27.81640625" style="1" customWidth="1"/>
    <col min="3" max="3" width="16.81640625" style="1" customWidth="1"/>
    <col min="4" max="4" width="3.36328125" style="1" customWidth="1"/>
    <col min="5" max="5" width="27.81640625" style="1" customWidth="1"/>
    <col min="6" max="12" width="16.81640625" style="1" customWidth="1"/>
    <col min="13" max="13" width="3.36328125" style="1" customWidth="1"/>
    <col min="14" max="16384" width="8.81640625" style="1"/>
  </cols>
  <sheetData>
    <row r="1" spans="1:13" s="4" customFormat="1" ht="42" customHeight="1" x14ac:dyDescent="0.35">
      <c r="B1" s="5" t="s">
        <v>4</v>
      </c>
    </row>
    <row r="2" spans="1:13" s="10" customFormat="1" ht="25" customHeight="1" x14ac:dyDescent="0.25">
      <c r="B2" s="82" t="s">
        <v>51</v>
      </c>
      <c r="C2" s="9"/>
      <c r="D2" s="9"/>
      <c r="E2" s="9"/>
      <c r="F2" s="9"/>
    </row>
    <row r="3" spans="1:13" s="69" customFormat="1" ht="20" customHeight="1" thickBot="1" x14ac:dyDescent="0.4">
      <c r="A3" s="21"/>
      <c r="B3" s="70" t="s">
        <v>49</v>
      </c>
      <c r="C3" s="71"/>
      <c r="D3" s="72"/>
      <c r="E3" s="73" t="s">
        <v>50</v>
      </c>
      <c r="F3" s="74"/>
      <c r="G3" s="74"/>
      <c r="H3" s="74"/>
      <c r="I3" s="75"/>
      <c r="J3" s="75"/>
      <c r="K3" s="75"/>
      <c r="L3" s="75"/>
      <c r="M3" s="21"/>
    </row>
    <row r="4" spans="1:13" s="64" customFormat="1" ht="302" customHeight="1" x14ac:dyDescent="0.35">
      <c r="A4" s="63"/>
      <c r="D4" s="65"/>
      <c r="E4" s="63"/>
      <c r="F4" s="63"/>
      <c r="G4" s="63"/>
      <c r="H4" s="63"/>
      <c r="I4" s="63"/>
      <c r="J4" s="63"/>
      <c r="K4" s="63"/>
      <c r="L4" s="63"/>
      <c r="M4" s="63"/>
    </row>
    <row r="5" spans="1:13" s="64" customFormat="1" ht="11" customHeight="1" x14ac:dyDescent="0.35">
      <c r="A5" s="63"/>
      <c r="B5" s="63"/>
      <c r="C5" s="66"/>
      <c r="I5" s="63"/>
      <c r="J5" s="63"/>
      <c r="K5" s="63"/>
      <c r="L5" s="63"/>
      <c r="M5" s="63"/>
    </row>
    <row r="6" spans="1:13" s="64" customFormat="1" ht="20" customHeight="1" x14ac:dyDescent="0.35">
      <c r="A6" s="63"/>
      <c r="B6" s="20" t="s">
        <v>5</v>
      </c>
      <c r="C6" s="11"/>
      <c r="D6" s="21"/>
      <c r="E6" s="20" t="s">
        <v>15</v>
      </c>
      <c r="F6" s="22" t="s">
        <v>26</v>
      </c>
      <c r="G6" s="23">
        <f>YEAR(G7)</f>
        <v>2025</v>
      </c>
      <c r="H6" s="23">
        <f>YEAR(H7)</f>
        <v>2026</v>
      </c>
      <c r="I6" s="23">
        <f>YEAR(I7)</f>
        <v>2027</v>
      </c>
      <c r="J6" s="23">
        <f>YEAR(J7)</f>
        <v>2028</v>
      </c>
      <c r="K6" s="23">
        <f>YEAR(K7)</f>
        <v>2029</v>
      </c>
      <c r="L6" s="22" t="s">
        <v>27</v>
      </c>
      <c r="M6" s="67"/>
    </row>
    <row r="7" spans="1:13" s="64" customFormat="1" ht="20" customHeight="1" x14ac:dyDescent="0.35">
      <c r="A7" s="63"/>
      <c r="B7" s="17" t="s">
        <v>6</v>
      </c>
      <c r="C7" s="13">
        <v>0</v>
      </c>
      <c r="D7" s="21"/>
      <c r="E7" s="24" t="s">
        <v>16</v>
      </c>
      <c r="F7" s="29">
        <f>C11</f>
        <v>45838</v>
      </c>
      <c r="G7" s="29">
        <f>DATE(YEAR($C$12)+G8,6,30)</f>
        <v>45838</v>
      </c>
      <c r="H7" s="29">
        <f>DATE(YEAR($C$12)+H8,6,30)</f>
        <v>46203</v>
      </c>
      <c r="I7" s="29">
        <f>DATE(YEAR($C$12)+I8,6,30)</f>
        <v>46568</v>
      </c>
      <c r="J7" s="29">
        <f>DATE(YEAR($C$12)+J8,6,30)</f>
        <v>46934</v>
      </c>
      <c r="K7" s="29">
        <f>DATE(YEAR($C$12)+K8,6,30)</f>
        <v>47299</v>
      </c>
      <c r="L7" s="30">
        <f>K7</f>
        <v>47299</v>
      </c>
      <c r="M7" s="67"/>
    </row>
    <row r="8" spans="1:13" s="64" customFormat="1" ht="20" customHeight="1" x14ac:dyDescent="0.35">
      <c r="A8" s="63"/>
      <c r="B8" s="17" t="s">
        <v>7</v>
      </c>
      <c r="C8" s="13">
        <v>0</v>
      </c>
      <c r="D8" s="21"/>
      <c r="E8" s="24" t="s">
        <v>17</v>
      </c>
      <c r="F8" s="31"/>
      <c r="G8" s="26">
        <v>0</v>
      </c>
      <c r="H8" s="32">
        <f>G8+1</f>
        <v>1</v>
      </c>
      <c r="I8" s="32">
        <f>H8+1</f>
        <v>2</v>
      </c>
      <c r="J8" s="32">
        <f>I8+1</f>
        <v>3</v>
      </c>
      <c r="K8" s="32">
        <f>J8+1</f>
        <v>4</v>
      </c>
      <c r="L8" s="33"/>
      <c r="M8" s="67"/>
    </row>
    <row r="9" spans="1:13" s="64" customFormat="1" ht="20" customHeight="1" x14ac:dyDescent="0.35">
      <c r="A9" s="63"/>
      <c r="B9" s="17" t="s">
        <v>48</v>
      </c>
      <c r="C9" s="13">
        <v>0</v>
      </c>
      <c r="D9" s="21"/>
      <c r="E9" s="24" t="s">
        <v>18</v>
      </c>
      <c r="F9" s="34"/>
      <c r="G9" s="35">
        <f>YEARFRAC(F7,G7)</f>
        <v>0</v>
      </c>
      <c r="H9" s="35">
        <f>YEARFRAC(G7,H7)</f>
        <v>1</v>
      </c>
      <c r="I9" s="35">
        <f>YEARFRAC(H7,I7)</f>
        <v>1</v>
      </c>
      <c r="J9" s="35">
        <f>YEARFRAC(I7,J7)</f>
        <v>1</v>
      </c>
      <c r="K9" s="35">
        <f>YEARFRAC(J7,K7)</f>
        <v>1</v>
      </c>
      <c r="L9" s="34"/>
      <c r="M9" s="67"/>
    </row>
    <row r="10" spans="1:13" s="64" customFormat="1" ht="20" customHeight="1" x14ac:dyDescent="0.35">
      <c r="A10" s="63"/>
      <c r="B10" s="17" t="s">
        <v>32</v>
      </c>
      <c r="C10" s="39">
        <v>1</v>
      </c>
      <c r="D10" s="21"/>
      <c r="E10" s="24" t="s">
        <v>3</v>
      </c>
      <c r="F10" s="34"/>
      <c r="G10" s="27">
        <v>0</v>
      </c>
      <c r="H10" s="27">
        <v>0</v>
      </c>
      <c r="I10" s="27">
        <v>0</v>
      </c>
      <c r="J10" s="27">
        <v>0</v>
      </c>
      <c r="K10" s="27">
        <v>0</v>
      </c>
      <c r="L10" s="34"/>
      <c r="M10" s="67"/>
    </row>
    <row r="11" spans="1:13" s="64" customFormat="1" ht="20" customHeight="1" x14ac:dyDescent="0.35">
      <c r="A11" s="63"/>
      <c r="B11" s="17" t="s">
        <v>8</v>
      </c>
      <c r="C11" s="14">
        <v>45838</v>
      </c>
      <c r="D11" s="21"/>
      <c r="E11" s="24" t="s">
        <v>19</v>
      </c>
      <c r="F11" s="34"/>
      <c r="G11" s="36">
        <f>G10*$C$7</f>
        <v>0</v>
      </c>
      <c r="H11" s="36">
        <f>H10*$C$7</f>
        <v>0</v>
      </c>
      <c r="I11" s="36">
        <f>I10*$C$7</f>
        <v>0</v>
      </c>
      <c r="J11" s="36">
        <f>J10*$C$7</f>
        <v>0</v>
      </c>
      <c r="K11" s="36">
        <f>K10*$C$7</f>
        <v>0</v>
      </c>
      <c r="L11" s="34"/>
      <c r="M11" s="67"/>
    </row>
    <row r="12" spans="1:13" s="64" customFormat="1" ht="20" customHeight="1" x14ac:dyDescent="0.35">
      <c r="A12" s="63"/>
      <c r="B12" s="17" t="s">
        <v>9</v>
      </c>
      <c r="C12" s="14">
        <v>45838</v>
      </c>
      <c r="D12" s="21"/>
      <c r="E12" s="24" t="s">
        <v>20</v>
      </c>
      <c r="F12" s="34"/>
      <c r="G12" s="28">
        <v>0</v>
      </c>
      <c r="H12" s="28">
        <v>0</v>
      </c>
      <c r="I12" s="28">
        <v>0</v>
      </c>
      <c r="J12" s="28">
        <v>0</v>
      </c>
      <c r="K12" s="28">
        <v>0</v>
      </c>
      <c r="L12" s="34"/>
      <c r="M12" s="67"/>
    </row>
    <row r="13" spans="1:13" s="64" customFormat="1" ht="20" customHeight="1" x14ac:dyDescent="0.35">
      <c r="A13" s="63"/>
      <c r="B13" s="17" t="s">
        <v>10</v>
      </c>
      <c r="C13" s="15">
        <v>0</v>
      </c>
      <c r="D13" s="21"/>
      <c r="E13" s="24" t="s">
        <v>21</v>
      </c>
      <c r="F13" s="34"/>
      <c r="G13" s="37">
        <f>$C$17</f>
        <v>0</v>
      </c>
      <c r="H13" s="37">
        <f>$C$17</f>
        <v>0</v>
      </c>
      <c r="I13" s="37">
        <f>$C$17</f>
        <v>0</v>
      </c>
      <c r="J13" s="37">
        <f>$C$17</f>
        <v>0</v>
      </c>
      <c r="K13" s="37">
        <f>$C$17</f>
        <v>0</v>
      </c>
      <c r="L13" s="34"/>
      <c r="M13" s="67"/>
    </row>
    <row r="14" spans="1:13" s="64" customFormat="1" ht="20" customHeight="1" x14ac:dyDescent="0.35">
      <c r="A14" s="63"/>
      <c r="B14" s="17" t="s">
        <v>11</v>
      </c>
      <c r="C14" s="16">
        <v>0</v>
      </c>
      <c r="D14" s="21"/>
      <c r="E14" s="24" t="s">
        <v>22</v>
      </c>
      <c r="F14" s="34"/>
      <c r="G14" s="27">
        <v>0</v>
      </c>
      <c r="H14" s="27">
        <v>0</v>
      </c>
      <c r="I14" s="27">
        <v>0</v>
      </c>
      <c r="J14" s="27">
        <v>0</v>
      </c>
      <c r="K14" s="27">
        <v>0</v>
      </c>
      <c r="L14" s="34"/>
      <c r="M14" s="67"/>
    </row>
    <row r="15" spans="1:13" s="64" customFormat="1" ht="20" customHeight="1" x14ac:dyDescent="0.35">
      <c r="A15" s="63"/>
      <c r="B15" s="17" t="s">
        <v>12</v>
      </c>
      <c r="C15" s="16">
        <v>0</v>
      </c>
      <c r="D15" s="21"/>
      <c r="E15" s="24" t="s">
        <v>23</v>
      </c>
      <c r="F15" s="34"/>
      <c r="G15" s="34">
        <f>G10-G11+G12-G13-G14</f>
        <v>0</v>
      </c>
      <c r="H15" s="34">
        <f>H10-H11+H12-H13-H14</f>
        <v>0</v>
      </c>
      <c r="I15" s="34">
        <f>I10-I11+I12-I13-I14</f>
        <v>0</v>
      </c>
      <c r="J15" s="34">
        <f>J10-J11+J12-J13-J14</f>
        <v>0</v>
      </c>
      <c r="K15" s="34">
        <f>K10-K11+K12-K13-K14</f>
        <v>0</v>
      </c>
      <c r="L15" s="34"/>
      <c r="M15" s="67"/>
    </row>
    <row r="16" spans="1:13" s="64" customFormat="1" ht="20" customHeight="1" thickBot="1" x14ac:dyDescent="0.4">
      <c r="A16" s="63"/>
      <c r="B16" s="17" t="s">
        <v>13</v>
      </c>
      <c r="C16" s="16">
        <v>0</v>
      </c>
      <c r="D16" s="21"/>
      <c r="E16" s="25" t="s">
        <v>24</v>
      </c>
      <c r="F16" s="38">
        <f>-G24</f>
        <v>0</v>
      </c>
      <c r="G16" s="38"/>
      <c r="H16" s="38"/>
      <c r="I16" s="38"/>
      <c r="J16" s="38"/>
      <c r="K16" s="38"/>
      <c r="L16" s="38">
        <f>C23</f>
        <v>0</v>
      </c>
      <c r="M16" s="67"/>
    </row>
    <row r="17" spans="1:13" s="64" customFormat="1" ht="20" customHeight="1" thickBot="1" x14ac:dyDescent="0.4">
      <c r="A17" s="63"/>
      <c r="B17" s="18" t="s">
        <v>14</v>
      </c>
      <c r="C17" s="19">
        <v>0</v>
      </c>
      <c r="D17" s="21"/>
      <c r="E17" s="61" t="s">
        <v>25</v>
      </c>
      <c r="F17" s="62">
        <v>0</v>
      </c>
      <c r="G17" s="62">
        <f>(G16+G15)*G9</f>
        <v>0</v>
      </c>
      <c r="H17" s="62">
        <f>(H16+H15)*H9</f>
        <v>0</v>
      </c>
      <c r="I17" s="62">
        <f>(I16+I15)*I9</f>
        <v>0</v>
      </c>
      <c r="J17" s="62">
        <f>(J16+J15)*J9</f>
        <v>0</v>
      </c>
      <c r="K17" s="62">
        <f>(K16+K15)*K9</f>
        <v>0</v>
      </c>
      <c r="L17" s="62">
        <f>L16+L15</f>
        <v>0</v>
      </c>
      <c r="M17" s="67"/>
    </row>
    <row r="18" spans="1:13" s="64" customFormat="1" ht="20" hidden="1" customHeight="1" thickBot="1" x14ac:dyDescent="0.4">
      <c r="A18" s="63"/>
      <c r="B18" s="11"/>
      <c r="C18" s="11"/>
      <c r="D18" s="21"/>
      <c r="E18" s="59" t="s">
        <v>25</v>
      </c>
      <c r="F18" s="60">
        <f>F16+F15</f>
        <v>0</v>
      </c>
      <c r="G18" s="60">
        <f>(G16+G15)*G9</f>
        <v>0</v>
      </c>
      <c r="H18" s="60">
        <f>(H16+H15)*H9</f>
        <v>0</v>
      </c>
      <c r="I18" s="60">
        <f>(I16+I15)*I9</f>
        <v>0</v>
      </c>
      <c r="J18" s="60">
        <f>(J16+J15)*J9</f>
        <v>0</v>
      </c>
      <c r="K18" s="60">
        <f>(K16+K15)*K9</f>
        <v>0</v>
      </c>
      <c r="L18" s="60">
        <f>L16</f>
        <v>0</v>
      </c>
      <c r="M18" s="67"/>
    </row>
    <row r="19" spans="1:13" s="64" customFormat="1" ht="20" customHeight="1" x14ac:dyDescent="0.35">
      <c r="A19" s="63"/>
      <c r="B19" s="11"/>
      <c r="C19" s="11"/>
      <c r="D19" s="21"/>
      <c r="E19" s="11"/>
      <c r="F19" s="11"/>
      <c r="G19" s="11"/>
      <c r="H19" s="12"/>
      <c r="I19" s="12"/>
      <c r="J19" s="12"/>
      <c r="K19" s="12"/>
      <c r="L19" s="12"/>
      <c r="M19" s="68"/>
    </row>
    <row r="20" spans="1:13" s="64" customFormat="1" ht="20" customHeight="1" x14ac:dyDescent="0.35">
      <c r="A20" s="63"/>
      <c r="B20" s="20" t="s">
        <v>28</v>
      </c>
      <c r="C20" s="11"/>
      <c r="D20" s="21"/>
      <c r="E20" s="11"/>
      <c r="F20" s="52" t="s">
        <v>39</v>
      </c>
      <c r="G20" s="51"/>
      <c r="I20" s="20" t="s">
        <v>33</v>
      </c>
      <c r="J20" s="11"/>
      <c r="M20" s="12"/>
    </row>
    <row r="21" spans="1:13" s="64" customFormat="1" ht="20" customHeight="1" x14ac:dyDescent="0.35">
      <c r="A21" s="63"/>
      <c r="B21" s="40" t="s">
        <v>29</v>
      </c>
      <c r="C21" s="43" t="str">
        <f>IFERROR((K15*(1+C9))/(C8-C9),"0")</f>
        <v>0</v>
      </c>
      <c r="D21" s="21"/>
      <c r="E21" s="11"/>
      <c r="F21" s="53" t="s">
        <v>40</v>
      </c>
      <c r="G21" s="54">
        <f>C14*C13</f>
        <v>0</v>
      </c>
      <c r="I21" s="76" t="s">
        <v>34</v>
      </c>
      <c r="J21" s="79" t="str">
        <f>IFERROR(XNPV(C8,F17:L17,F7:L7),"")</f>
        <v/>
      </c>
      <c r="M21" s="12"/>
    </row>
    <row r="22" spans="1:13" s="64" customFormat="1" ht="20" customHeight="1" thickBot="1" x14ac:dyDescent="0.4">
      <c r="A22" s="63"/>
      <c r="B22" s="41" t="s">
        <v>30</v>
      </c>
      <c r="C22" s="44">
        <f>C10*(K10+K12)</f>
        <v>0</v>
      </c>
      <c r="D22" s="21"/>
      <c r="E22" s="11"/>
      <c r="F22" s="40" t="s">
        <v>41</v>
      </c>
      <c r="G22" s="43">
        <f>C15</f>
        <v>0</v>
      </c>
      <c r="I22" s="76" t="s">
        <v>35</v>
      </c>
      <c r="J22" s="79">
        <f>+C16</f>
        <v>0</v>
      </c>
      <c r="M22" s="12"/>
    </row>
    <row r="23" spans="1:13" s="64" customFormat="1" ht="20" customHeight="1" thickBot="1" x14ac:dyDescent="0.4">
      <c r="A23" s="63"/>
      <c r="B23" s="42" t="s">
        <v>31</v>
      </c>
      <c r="C23" s="45">
        <f>AVERAGE(C21:C22)</f>
        <v>0</v>
      </c>
      <c r="D23" s="21"/>
      <c r="E23" s="11"/>
      <c r="F23" s="41" t="s">
        <v>42</v>
      </c>
      <c r="G23" s="44">
        <f>+C16</f>
        <v>0</v>
      </c>
      <c r="I23" s="77" t="s">
        <v>36</v>
      </c>
      <c r="J23" s="80">
        <f>+C15</f>
        <v>0</v>
      </c>
      <c r="M23" s="12"/>
    </row>
    <row r="24" spans="1:13" s="64" customFormat="1" ht="20" customHeight="1" thickBot="1" x14ac:dyDescent="0.4">
      <c r="A24" s="63"/>
      <c r="B24" s="11"/>
      <c r="C24" s="11"/>
      <c r="D24" s="21"/>
      <c r="E24" s="11"/>
      <c r="F24" s="42" t="s">
        <v>34</v>
      </c>
      <c r="G24" s="45">
        <f>G21+G22-G23</f>
        <v>0</v>
      </c>
      <c r="I24" s="47" t="s">
        <v>37</v>
      </c>
      <c r="J24" s="48" t="str">
        <f>IFERROR(J21+J22-J23,"")</f>
        <v/>
      </c>
      <c r="M24" s="12"/>
    </row>
    <row r="25" spans="1:13" s="64" customFormat="1" ht="11" customHeight="1" x14ac:dyDescent="0.35">
      <c r="A25" s="63"/>
      <c r="B25" s="11"/>
      <c r="C25" s="11"/>
      <c r="D25" s="69"/>
      <c r="E25" s="11"/>
      <c r="F25" s="12"/>
      <c r="G25" s="55"/>
      <c r="I25" s="11"/>
      <c r="J25" s="46"/>
      <c r="M25" s="12"/>
    </row>
    <row r="26" spans="1:13" s="64" customFormat="1" ht="35" customHeight="1" thickBot="1" x14ac:dyDescent="0.4">
      <c r="A26" s="63"/>
      <c r="B26" s="11"/>
      <c r="C26" s="11"/>
      <c r="D26" s="69"/>
      <c r="E26" s="11"/>
      <c r="F26" s="49" t="s">
        <v>38</v>
      </c>
      <c r="G26" s="50">
        <f>C13</f>
        <v>0</v>
      </c>
      <c r="I26" s="78" t="s">
        <v>38</v>
      </c>
      <c r="J26" s="81" t="str">
        <f>IFERROR(J24/C14,"")</f>
        <v/>
      </c>
      <c r="M26" s="12"/>
    </row>
    <row r="27" spans="1:13" s="64" customFormat="1" ht="20" customHeight="1" x14ac:dyDescent="0.35">
      <c r="A27" s="63"/>
      <c r="B27" s="20" t="s">
        <v>46</v>
      </c>
      <c r="C27" s="11"/>
      <c r="D27" s="69"/>
      <c r="E27" s="11"/>
      <c r="F27" s="11"/>
      <c r="G27" s="11"/>
      <c r="H27" s="12"/>
      <c r="I27" s="12"/>
      <c r="J27" s="12"/>
      <c r="K27" s="12"/>
      <c r="L27" s="12"/>
      <c r="M27" s="67"/>
    </row>
    <row r="28" spans="1:13" s="64" customFormat="1" ht="20" customHeight="1" x14ac:dyDescent="0.35">
      <c r="A28" s="63"/>
      <c r="B28" s="57" t="s">
        <v>39</v>
      </c>
      <c r="C28" s="58">
        <f>G26</f>
        <v>0</v>
      </c>
      <c r="D28" s="69"/>
      <c r="E28" s="11"/>
      <c r="F28" s="11"/>
      <c r="G28" s="11"/>
      <c r="H28" s="12"/>
      <c r="I28" s="12"/>
      <c r="J28" s="12"/>
      <c r="K28" s="12"/>
      <c r="L28" s="12"/>
      <c r="M28" s="67"/>
    </row>
    <row r="29" spans="1:13" s="64" customFormat="1" ht="20" customHeight="1" x14ac:dyDescent="0.35">
      <c r="A29" s="63"/>
      <c r="B29" s="57" t="s">
        <v>47</v>
      </c>
      <c r="C29" s="58" t="str">
        <f>IFERROR(J26-G26,"")</f>
        <v/>
      </c>
      <c r="D29" s="69"/>
      <c r="E29" s="11"/>
      <c r="F29" s="11"/>
      <c r="G29" s="11"/>
      <c r="H29" s="12"/>
      <c r="I29" s="12"/>
      <c r="J29" s="12"/>
      <c r="K29" s="12"/>
      <c r="L29" s="12"/>
      <c r="M29" s="67"/>
    </row>
    <row r="30" spans="1:13" s="64" customFormat="1" ht="20" customHeight="1" x14ac:dyDescent="0.35">
      <c r="A30" s="63"/>
      <c r="B30" s="57" t="s">
        <v>33</v>
      </c>
      <c r="C30" s="58">
        <f>SUM(C28:C29)</f>
        <v>0</v>
      </c>
      <c r="D30" s="69"/>
      <c r="E30" s="11"/>
      <c r="F30" s="11"/>
      <c r="G30" s="11"/>
      <c r="H30" s="12"/>
      <c r="I30" s="12"/>
      <c r="J30" s="12"/>
      <c r="K30" s="12"/>
      <c r="L30" s="12"/>
      <c r="M30" s="67"/>
    </row>
    <row r="31" spans="1:13" s="64" customFormat="1" ht="20" customHeight="1" x14ac:dyDescent="0.35">
      <c r="A31" s="63"/>
      <c r="B31" s="11"/>
      <c r="C31" s="11"/>
      <c r="E31" s="11"/>
      <c r="F31" s="11"/>
      <c r="G31" s="11"/>
      <c r="H31" s="12"/>
      <c r="I31" s="12"/>
      <c r="J31" s="12"/>
      <c r="K31" s="12"/>
      <c r="L31" s="12"/>
    </row>
    <row r="32" spans="1:13" s="64" customFormat="1" ht="20" customHeight="1" x14ac:dyDescent="0.35">
      <c r="A32" s="63"/>
      <c r="B32" s="20" t="s">
        <v>43</v>
      </c>
      <c r="C32" s="11"/>
      <c r="D32" s="69"/>
      <c r="E32" s="11"/>
      <c r="F32" s="11"/>
      <c r="G32" s="11"/>
      <c r="H32" s="12"/>
      <c r="I32" s="12"/>
      <c r="J32" s="12"/>
      <c r="K32" s="12"/>
      <c r="L32" s="12"/>
      <c r="M32" s="68"/>
    </row>
    <row r="33" spans="1:13" s="64" customFormat="1" ht="20" customHeight="1" x14ac:dyDescent="0.35">
      <c r="A33" s="63"/>
      <c r="B33" s="40" t="s">
        <v>44</v>
      </c>
      <c r="C33" s="56" t="str">
        <f>IFERROR(J26/G26-1,"")</f>
        <v/>
      </c>
      <c r="D33" s="69"/>
      <c r="E33" s="11"/>
      <c r="F33" s="11"/>
      <c r="G33" s="11"/>
      <c r="H33" s="12"/>
      <c r="I33" s="12"/>
      <c r="J33" s="12"/>
      <c r="K33" s="12"/>
      <c r="L33" s="12"/>
      <c r="M33" s="67"/>
    </row>
    <row r="34" spans="1:13" s="64" customFormat="1" ht="20" customHeight="1" x14ac:dyDescent="0.35">
      <c r="A34" s="63"/>
      <c r="B34" s="40" t="s">
        <v>45</v>
      </c>
      <c r="C34" s="56" t="str">
        <f>IFERROR(XIRR(F18:L18,F7:L7),"")</f>
        <v/>
      </c>
      <c r="D34" s="69"/>
      <c r="E34" s="11"/>
      <c r="F34" s="11"/>
      <c r="G34" s="11"/>
      <c r="H34" s="12"/>
      <c r="I34" s="12"/>
      <c r="J34" s="12"/>
      <c r="K34" s="12"/>
      <c r="L34" s="12"/>
      <c r="M34" s="67"/>
    </row>
    <row r="35" spans="1:13" x14ac:dyDescent="0.35">
      <c r="B35" s="2"/>
      <c r="C35" s="2"/>
      <c r="D35" s="2"/>
      <c r="E35" s="2"/>
      <c r="F35" s="2"/>
      <c r="G35" s="2"/>
    </row>
    <row r="36" spans="1:13" x14ac:dyDescent="0.35">
      <c r="B36" s="2"/>
      <c r="C36" s="2"/>
      <c r="D36" s="2"/>
      <c r="E36" s="2"/>
      <c r="F36" s="2"/>
      <c r="G36" s="2"/>
    </row>
    <row r="37" spans="1:13" x14ac:dyDescent="0.35">
      <c r="B37" s="2"/>
      <c r="C37" s="2"/>
      <c r="D37" s="2"/>
      <c r="E37" s="2"/>
      <c r="F37" s="2"/>
      <c r="G37" s="2"/>
    </row>
    <row r="38" spans="1:13" x14ac:dyDescent="0.35">
      <c r="B38" s="2"/>
      <c r="C38" s="2"/>
      <c r="D38" s="2"/>
      <c r="E38" s="2"/>
      <c r="F38" s="2"/>
      <c r="G38" s="2"/>
    </row>
    <row r="39" spans="1:13" x14ac:dyDescent="0.35">
      <c r="B39" s="2"/>
      <c r="C39" s="2"/>
      <c r="D39" s="2"/>
      <c r="E39" s="2"/>
      <c r="F39" s="2"/>
      <c r="G39" s="2"/>
    </row>
    <row r="40" spans="1:13" x14ac:dyDescent="0.35">
      <c r="B40" s="2"/>
      <c r="C40" s="2"/>
      <c r="D40" s="2"/>
      <c r="E40" s="2"/>
      <c r="F40" s="2"/>
      <c r="G40" s="2"/>
    </row>
    <row r="41" spans="1:13" x14ac:dyDescent="0.35">
      <c r="B41" s="2"/>
      <c r="C41" s="2"/>
      <c r="D41" s="2"/>
      <c r="E41" s="2"/>
      <c r="F41" s="2"/>
      <c r="G41" s="2"/>
    </row>
    <row r="42" spans="1:13" x14ac:dyDescent="0.35">
      <c r="B42" s="2"/>
      <c r="C42" s="2"/>
      <c r="D42" s="2"/>
      <c r="E42" s="2"/>
      <c r="F42" s="2"/>
      <c r="G42" s="2"/>
    </row>
  </sheetData>
  <pageMargins left="0.3" right="0.3" top="0.3" bottom="0.3" header="0" footer="0"/>
  <pageSetup scale="64"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6" customWidth="1"/>
    <col min="2" max="2" width="88.36328125" style="6" customWidth="1"/>
    <col min="3" max="16384" width="10.81640625" style="6"/>
  </cols>
  <sheetData>
    <row r="1" spans="2:2" ht="20" customHeight="1" x14ac:dyDescent="0.35"/>
    <row r="2" spans="2:2" ht="105" customHeight="1" x14ac:dyDescent="0.35">
      <c r="B2" s="7"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DCF Model Template - EXAMPLE</vt:lpstr>
      <vt:lpstr>DCF Model Template - BLANK</vt:lpstr>
      <vt:lpstr>- Disclaimer -</vt:lpstr>
      <vt:lpstr>'DCF Model Template - BLANK'!Область_печати</vt:lpstr>
      <vt:lpstr>'DCF Model Template - EXAMPLE'!Область_печати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cp:lastPrinted>2020-06-28T17:25:17Z</cp:lastPrinted>
  <dcterms:created xsi:type="dcterms:W3CDTF">2017-03-12T00:10:35Z</dcterms:created>
  <dcterms:modified xsi:type="dcterms:W3CDTF">2020-07-07T19:00:47Z</dcterms:modified>
</cp:coreProperties>
</file>