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https://d.docs.live.net/2eba328ab996dff9/Work/Smartsheet_Publishing/Work in Progress/Lead Tracking templates/"/>
    </mc:Choice>
  </mc:AlternateContent>
  <xr:revisionPtr revIDLastSave="0" documentId="8_{88254685-9B08-4774-BD16-2575BD8C235E}" xr6:coauthVersionLast="46" xr6:coauthVersionMax="46" xr10:uidLastSave="{00000000-0000-0000-0000-000000000000}"/>
  <bookViews>
    <workbookView xWindow="-108" yWindow="-108" windowWidth="46296" windowHeight="25536" tabRatio="500" xr2:uid="{00000000-000D-0000-FFFF-FFFF00000000}"/>
  </bookViews>
  <sheets>
    <sheet name="Leads &amp; Opportunities Dashboard" sheetId="13" r:id="rId1"/>
    <sheet name="Leads" sheetId="12" r:id="rId2"/>
    <sheet name="Opportunities" sheetId="5" r:id="rId3"/>
    <sheet name="- Disclaimer -" sheetId="10" r:id="rId4"/>
  </sheets>
  <externalReferences>
    <externalReference r:id="rId5"/>
    <externalReference r:id="rId6"/>
  </externalReferences>
  <definedNames>
    <definedName name="end_time">'[1]Distributed Team Meeting Plan'!$E$6</definedName>
    <definedName name="LEADS_table">CRM_Leads_table[]</definedName>
    <definedName name="start_time">'[1]Distributed Team Meeting Plan'!$D$6</definedName>
    <definedName name="Type" localSheetId="3">'[2]Maintenance Work Order'!#REF!</definedName>
    <definedName name="Type">'[2]Maintenance Work Order'!#REF!</definedName>
    <definedName name="valHighlight">#REF!</definedName>
    <definedName name="_xlnm.Print_Area" localSheetId="1">Leads!$B$1:$R$28</definedName>
    <definedName name="_xlnm.Print_Area" localSheetId="0">'Leads &amp; Opportunities Dashboard'!$B$3:$F$18</definedName>
    <definedName name="_xlnm.Print_Area" localSheetId="2">Opportunities!$B$1:$O$27</definedName>
  </definedNames>
  <calcPr calcId="191029" concurrentCalc="0"/>
  <extLst>
    <ext xmlns:mx="http://schemas.microsoft.com/office/mac/excel/2008/main" uri="{7523E5D3-25F3-A5E0-1632-64F254C22452}">
      <mx:ArchID Flags="2"/>
    </ext>
  </extLst>
</workbook>
</file>

<file path=xl/calcChain.xml><?xml version="1.0" encoding="utf-8"?>
<calcChain xmlns="http://schemas.openxmlformats.org/spreadsheetml/2006/main">
  <c r="C42" i="5" l="1"/>
  <c r="C40" i="5"/>
  <c r="C39" i="5"/>
  <c r="C38" i="5"/>
  <c r="C41" i="5"/>
  <c r="B15" i="13"/>
  <c r="B11" i="13"/>
  <c r="C32" i="5"/>
  <c r="C33" i="5"/>
  <c r="C34" i="5"/>
  <c r="C35" i="5"/>
  <c r="C31" i="5"/>
  <c r="F32" i="5"/>
  <c r="F33" i="5"/>
  <c r="F31" i="5"/>
  <c r="F33" i="12"/>
  <c r="F34" i="12"/>
  <c r="F32" i="12"/>
  <c r="C33" i="12"/>
  <c r="C34" i="12"/>
  <c r="C35" i="12"/>
  <c r="C36" i="12"/>
  <c r="C37" i="12"/>
  <c r="C38" i="12"/>
  <c r="C39" i="12"/>
  <c r="C40" i="12"/>
  <c r="C41" i="12"/>
  <c r="C32" i="12"/>
  <c r="B6" i="13"/>
  <c r="B28" i="12"/>
  <c r="F19" i="5"/>
  <c r="F18" i="5"/>
  <c r="F17" i="5"/>
  <c r="F16" i="5"/>
  <c r="F15" i="5"/>
  <c r="F14" i="5"/>
  <c r="E27" i="5"/>
  <c r="F9" i="5"/>
  <c r="F10" i="5"/>
  <c r="F11" i="5"/>
  <c r="F12" i="5"/>
  <c r="F13" i="5"/>
  <c r="F4" i="5"/>
  <c r="F5" i="5"/>
  <c r="F6" i="5"/>
  <c r="F7" i="5"/>
  <c r="F8" i="5"/>
  <c r="F20" i="5"/>
  <c r="F21" i="5"/>
  <c r="F22" i="5"/>
  <c r="F23" i="5"/>
  <c r="F24" i="5"/>
  <c r="F25" i="5"/>
  <c r="F26" i="5"/>
  <c r="F27" i="5"/>
  <c r="B27" i="5"/>
  <c r="D27" i="5"/>
</calcChain>
</file>

<file path=xl/sharedStrings.xml><?xml version="1.0" encoding="utf-8"?>
<sst xmlns="http://schemas.openxmlformats.org/spreadsheetml/2006/main" count="201" uniqueCount="102">
  <si>
    <t>CONTACT NAME</t>
  </si>
  <si>
    <t>COMPANY NAME</t>
  </si>
  <si>
    <t>LEAD</t>
  </si>
  <si>
    <t>FINANCE</t>
  </si>
  <si>
    <t>ACTION</t>
  </si>
  <si>
    <t>NEXT ACTION</t>
  </si>
  <si>
    <t>NOTES</t>
  </si>
  <si>
    <t>ADDITIONAL INFO</t>
  </si>
  <si>
    <t>SIZE OF DEAL</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</si>
  <si>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</si>
  <si>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</si>
  <si>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PROBABILITY 
OF DEAL</t>
  </si>
  <si>
    <t>WEIGHTED 
FORECAST</t>
  </si>
  <si>
    <t>DEAL 
STATUS</t>
  </si>
  <si>
    <t>DATE OF LAST CONTACT</t>
  </si>
  <si>
    <t>DATE OF NEXT CONTACT</t>
  </si>
  <si>
    <t>CONTACT INFORMATION</t>
  </si>
  <si>
    <t>EMAIL ADDRESS</t>
  </si>
  <si>
    <t>PHONE</t>
  </si>
  <si>
    <t>MAILING ADDRESS</t>
  </si>
  <si>
    <t>CITY</t>
  </si>
  <si>
    <t>STATE</t>
  </si>
  <si>
    <t>ZIP</t>
  </si>
  <si>
    <t>COUNTRY</t>
  </si>
  <si>
    <t>OPPORTUNITIES</t>
  </si>
  <si>
    <t>DEAL TITLE</t>
  </si>
  <si>
    <t>COMPANY</t>
  </si>
  <si>
    <t>DEAL</t>
  </si>
  <si>
    <t>Deal 1</t>
  </si>
  <si>
    <t>Deal 2</t>
  </si>
  <si>
    <t>Deal 3</t>
  </si>
  <si>
    <t>Deal 4</t>
  </si>
  <si>
    <t>Deal 5</t>
  </si>
  <si>
    <t>DEAL 
STAGE</t>
  </si>
  <si>
    <t>Qualification</t>
  </si>
  <si>
    <t>Proposal</t>
  </si>
  <si>
    <t>Closed - Won</t>
  </si>
  <si>
    <t>Closed - Lost</t>
  </si>
  <si>
    <t>Negotiating</t>
  </si>
  <si>
    <t>Deal 6</t>
  </si>
  <si>
    <t>Deal 7</t>
  </si>
  <si>
    <t>Deal 8</t>
  </si>
  <si>
    <t>Deal 9</t>
  </si>
  <si>
    <t>Deal 10</t>
  </si>
  <si>
    <t>JOB TITLE</t>
  </si>
  <si>
    <t>LEAD SOURCE</t>
  </si>
  <si>
    <t>LEAD STATUS</t>
  </si>
  <si>
    <t>WEBSITE</t>
  </si>
  <si>
    <t>OPEN</t>
  </si>
  <si>
    <t>LOST</t>
  </si>
  <si>
    <t>WON</t>
  </si>
  <si>
    <t>DATE INITIATED</t>
  </si>
  <si>
    <t>CLOSING DATE</t>
  </si>
  <si>
    <t>CONTACT INFO</t>
  </si>
  <si>
    <t>Lead 1</t>
  </si>
  <si>
    <t>Lead 2</t>
  </si>
  <si>
    <t>Lead 3</t>
  </si>
  <si>
    <t>Lead 4</t>
  </si>
  <si>
    <t>Lead 5</t>
  </si>
  <si>
    <t>Lead 6</t>
  </si>
  <si>
    <t>Lead 7</t>
  </si>
  <si>
    <t>Lead 8</t>
  </si>
  <si>
    <t>Lead 9</t>
  </si>
  <si>
    <t>Lead 10</t>
  </si>
  <si>
    <t>Lead 11</t>
  </si>
  <si>
    <t>Lead 12</t>
  </si>
  <si>
    <t>Lead 13</t>
  </si>
  <si>
    <t>Lead 14</t>
  </si>
  <si>
    <t>Lead 15</t>
  </si>
  <si>
    <t>Lead 16</t>
  </si>
  <si>
    <t>Lead 17</t>
  </si>
  <si>
    <t>Lead 18</t>
  </si>
  <si>
    <t>Lead 19</t>
  </si>
  <si>
    <t>Lead 20</t>
  </si>
  <si>
    <t>LEAD 
STATUS</t>
  </si>
  <si>
    <t>LEAD 
SOURCE</t>
  </si>
  <si>
    <t>Social Media</t>
  </si>
  <si>
    <t>Email Marketing</t>
  </si>
  <si>
    <t>Organic Search</t>
  </si>
  <si>
    <t>Paid Social</t>
  </si>
  <si>
    <t>Paid Search</t>
  </si>
  <si>
    <t>Direct Traffic</t>
  </si>
  <si>
    <t>Offline Sources</t>
  </si>
  <si>
    <t>Cold Call</t>
  </si>
  <si>
    <t>Other</t>
  </si>
  <si>
    <t>LEADS</t>
  </si>
  <si>
    <t>TOTAL</t>
  </si>
  <si>
    <t>LEADS BY STATUS</t>
  </si>
  <si>
    <t>LEADS BY SOURCE</t>
  </si>
  <si>
    <t>LEAD SOURCE COUNT</t>
  </si>
  <si>
    <t>Referral</t>
  </si>
  <si>
    <t>LEAD STATUS COUNT</t>
  </si>
  <si>
    <t>DEAL STAGE COUNT</t>
  </si>
  <si>
    <t>DEAL STATUS COUNT</t>
  </si>
  <si>
    <t>DEALS BY STAGE</t>
  </si>
  <si>
    <t>DEALS BY STATUS</t>
  </si>
  <si>
    <t>TOTAL POTENTIAL REVENUE</t>
  </si>
  <si>
    <t>POTENTIAL REVENUE BY STAGE</t>
  </si>
  <si>
    <t>DEAL STAGE</t>
  </si>
  <si>
    <t>Do not alter tables below.</t>
  </si>
  <si>
    <t>LEADS AND OPPORTUNITIES TRACKING TEMPLATE</t>
  </si>
  <si>
    <t>LEADS AND OPPORTUNITIES DASHBOARD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</si>
</sst>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00_-;\-&quot;$&quot;* #,##0.00_-;_-&quot;$&quot;* &quot;-&quot;??_-;_-@_-"/>
    <numFmt numFmtId="165" formatCode="mm/dd/yy;@"/>
    <numFmt numFmtId="166" formatCode="&quot;$&quot;#,##0.00"/>
  </numFmts>
  <fonts count="20"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Arial"/>
      <family val="2"/>
    </font>
    <font>
      <u/>
      <sz val="12"/>
      <color theme="10"/>
      <name val="Calibri"/>
      <family val="2"/>
      <scheme val="minor"/>
    </font>
    <font>
      <sz val="12"/>
      <color theme="1"/>
      <name val="Century Gothic"/>
      <family val="1"/>
    </font>
    <font>
      <sz val="10"/>
      <color theme="1"/>
      <name val="Century Gothic"/>
      <family val="1"/>
    </font>
    <font>
      <b/>
      <sz val="10"/>
      <color theme="1"/>
      <name val="Century Gothic"/>
      <family val="1"/>
    </font>
    <font>
      <sz val="11"/>
      <color theme="1"/>
      <name val="Calibri"/>
      <family val="2"/>
      <scheme val="minor"/>
    </font>
    <font>
      <b/>
      <sz val="20"/>
      <color theme="1" tint="0.34998626667073579"/>
      <name val="Century Gothic"/>
      <family val="1"/>
    </font>
    <font>
      <b/>
      <sz val="20"/>
      <color theme="1"/>
      <name val="Century Gothic"/>
      <family val="1"/>
    </font>
    <font>
      <b/>
      <sz val="20"/>
      <color theme="1"/>
      <name val="Arial"/>
      <family val="2"/>
    </font>
    <font>
      <sz val="8"/>
      <name val="Calibri"/>
      <family val="2"/>
      <scheme val="minor"/>
    </font>
    <font>
      <sz val="18"/>
      <color theme="1" tint="0.34998626667073579"/>
      <name val="Century Gothic"/>
      <family val="1"/>
    </font>
    <font>
      <sz val="9"/>
      <color theme="1"/>
      <name val="Century Gothic"/>
      <family val="1"/>
    </font>
    <font>
      <sz val="12"/>
      <color theme="0" tint="-0.499984740745262"/>
      <name val="Century Gothic"/>
      <family val="1"/>
    </font>
    <font>
      <sz val="20"/>
      <color theme="1"/>
      <name val="Century Gothic"/>
      <family val="1"/>
    </font>
    <font>
      <sz val="55"/>
      <color theme="0" tint="-0.499984740745262"/>
      <name val="Century Gothic"/>
      <family val="1"/>
    </font>
    <font>
      <i/>
      <sz val="12"/>
      <color theme="1" tint="0.34998626667073579"/>
      <name val="Century Gothic"/>
      <family val="1"/>
    </font>
    <font>
      <b/>
      <sz val="22"/>
      <color theme="0"/>
      <name val="Century Gothic"/>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theme="0"/>
        <bgColor indexed="64"/>
      </patternFill>
    </fill>
    <fill>
      <patternFill patternType="solid">
        <fgColor rgb="FF00BD32"/>
        <bgColor indexed="64"/>
      </patternFill>
    </fill>
    <fill>
      <patternFill patternType="solid">
        <fgColor rgb="FFEAEEF3"/>
        <bgColor indexed="64"/>
      </patternFill>
    </fill>
    <fill>
      <patternFill patternType="solid">
        <fgColor rgb="FF5BE7F0"/>
        <bgColor indexed="64"/>
      </patternFill>
    </fill>
    <fill>
      <patternFill patternType="solid">
        <fgColor theme="7" tint="0.79998168889431442"/>
        <bgColor indexed="64"/>
      </patternFill>
    </fill>
    <fill>
      <patternFill patternType="solid">
        <fgColor rgb="FFBFD77D"/>
        <bgColor indexed="64"/>
      </patternFill>
    </fill>
    <fill>
      <patternFill patternType="solid">
        <fgColor rgb="FFF7F9FB"/>
        <bgColor indexed="64"/>
      </patternFill>
    </fill>
  </fills>
  <borders count="12">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top/>
      <bottom style="medium">
        <color theme="0" tint="-0.249977111117893"/>
      </bottom>
      <diagonal/>
    </border>
    <border>
      <left/>
      <right style="thin">
        <color theme="0" tint="-0.249977111117893"/>
      </right>
      <top style="medium">
        <color theme="0" tint="-0.249977111117893"/>
      </top>
      <bottom style="medium">
        <color theme="0" tint="-0.249977111117893"/>
      </bottom>
      <diagonal/>
    </border>
    <border>
      <left style="thin">
        <color theme="0" tint="-0.249977111117893"/>
      </left>
      <right style="thin">
        <color theme="0" tint="-0.249977111117893"/>
      </right>
      <top style="medium">
        <color theme="0" tint="-0.249977111117893"/>
      </top>
      <bottom style="medium">
        <color theme="0" tint="-0.249977111117893"/>
      </bottom>
      <diagonal/>
    </border>
    <border>
      <left style="thin">
        <color theme="0" tint="-0.249977111117893"/>
      </left>
      <right/>
      <top style="medium">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diagonal/>
    </border>
    <border>
      <left/>
      <right/>
      <top/>
      <bottom style="hair">
        <color theme="0" tint="-0.249977111117893"/>
      </bottom>
      <diagonal/>
    </border>
    <border>
      <left/>
      <right/>
      <top style="hair">
        <color theme="0" tint="-0.249977111117893"/>
      </top>
      <bottom/>
      <diagonal/>
    </border>
  </borders>
  <cellStyleXfs count="5">
    <xf numFmtId="0" fontId="0" fillId="0" borderId="0"/>
    <xf numFmtId="164" fontId="2" fillId="0" borderId="0" applyFon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xf numFmtId="0" fontId="8" fillId="0" borderId="0"/>
  </cellStyleXfs>
  <cellXfs count="97">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wrapText="1"/>
    </xf>
    <xf numFmtId="49" fontId="3" fillId="0" borderId="0" xfId="0" applyNumberFormat="1" applyFont="1"/>
    <xf numFmtId="49" fontId="3" fillId="0" borderId="0" xfId="0" applyNumberFormat="1" applyFont="1" applyAlignment="1">
      <alignment wrapText="1"/>
    </xf>
    <xf numFmtId="49" fontId="3" fillId="0" borderId="0" xfId="0" applyNumberFormat="1" applyFont="1" applyAlignment="1"/>
    <xf numFmtId="49" fontId="5" fillId="0" borderId="0" xfId="0" applyNumberFormat="1" applyFont="1" applyAlignment="1">
      <alignment wrapText="1"/>
    </xf>
    <xf numFmtId="0" fontId="5" fillId="0" borderId="0" xfId="0" applyFont="1"/>
    <xf numFmtId="0" fontId="5" fillId="0" borderId="0" xfId="0" applyFont="1" applyAlignment="1">
      <alignment wrapText="1"/>
    </xf>
    <xf numFmtId="49" fontId="5" fillId="0" borderId="0" xfId="0" applyNumberFormat="1" applyFont="1" applyAlignment="1"/>
    <xf numFmtId="49" fontId="5" fillId="0" borderId="0" xfId="0" applyNumberFormat="1" applyFont="1"/>
    <xf numFmtId="164" fontId="6" fillId="2" borderId="1" xfId="1" applyNumberFormat="1" applyFont="1" applyFill="1" applyBorder="1" applyAlignment="1">
      <alignment horizontal="center" vertical="center" wrapText="1"/>
    </xf>
    <xf numFmtId="0" fontId="5" fillId="0" borderId="0" xfId="0" applyFont="1" applyAlignment="1">
      <alignment vertical="center"/>
    </xf>
    <xf numFmtId="0" fontId="8" fillId="0" borderId="0" xfId="4"/>
    <xf numFmtId="0" fontId="3" fillId="0" borderId="2" xfId="4" applyFont="1" applyBorder="1" applyAlignment="1">
      <alignment horizontal="left" vertical="center" wrapText="1" indent="2"/>
    </xf>
    <xf numFmtId="0" fontId="0" fillId="0" borderId="0" xfId="0" applyAlignment="1">
      <alignment horizontal="left" vertical="center" indent="1"/>
    </xf>
    <xf numFmtId="0" fontId="6" fillId="0" borderId="0" xfId="0" applyFont="1" applyAlignment="1">
      <alignment horizontal="left" vertical="center" wrapText="1" indent="1"/>
    </xf>
    <xf numFmtId="0" fontId="9" fillId="5" borderId="0" xfId="0" applyFont="1" applyFill="1" applyAlignment="1">
      <alignment vertical="center"/>
    </xf>
    <xf numFmtId="0" fontId="6" fillId="0" borderId="0" xfId="0" applyFont="1" applyAlignment="1">
      <alignment wrapText="1"/>
    </xf>
    <xf numFmtId="0" fontId="10" fillId="0" borderId="0" xfId="0" applyFont="1" applyAlignment="1">
      <alignment horizontal="left" vertical="center" indent="1"/>
    </xf>
    <xf numFmtId="0" fontId="11" fillId="0" borderId="0" xfId="0" applyFont="1" applyAlignment="1">
      <alignment horizontal="left" vertical="center" indent="1"/>
    </xf>
    <xf numFmtId="0" fontId="10" fillId="0" borderId="0" xfId="0" applyFont="1" applyBorder="1" applyAlignment="1">
      <alignment horizontal="left" vertical="center" indent="1"/>
    </xf>
    <xf numFmtId="0" fontId="10" fillId="0" borderId="0" xfId="0" applyFont="1" applyBorder="1"/>
    <xf numFmtId="0" fontId="5" fillId="0" borderId="5" xfId="0" applyFont="1" applyFill="1" applyBorder="1" applyAlignment="1">
      <alignment vertical="center"/>
    </xf>
    <xf numFmtId="49" fontId="7" fillId="4" borderId="3" xfId="0" applyNumberFormat="1" applyFont="1" applyFill="1" applyBorder="1" applyAlignment="1">
      <alignment horizontal="center" vertical="center" wrapText="1"/>
    </xf>
    <xf numFmtId="49" fontId="6" fillId="0" borderId="0" xfId="0" applyNumberFormat="1" applyFont="1" applyFill="1" applyBorder="1" applyAlignment="1">
      <alignment vertical="center" wrapText="1"/>
    </xf>
    <xf numFmtId="14" fontId="6" fillId="0" borderId="0" xfId="0" applyNumberFormat="1" applyFont="1" applyFill="1" applyBorder="1" applyAlignment="1">
      <alignment horizontal="center" vertical="center" wrapText="1"/>
    </xf>
    <xf numFmtId="14" fontId="6" fillId="0" borderId="0" xfId="0" applyNumberFormat="1" applyFont="1" applyFill="1" applyBorder="1" applyAlignment="1">
      <alignment vertical="center" wrapText="1"/>
    </xf>
    <xf numFmtId="0" fontId="6" fillId="0" borderId="0" xfId="0" applyNumberFormat="1" applyFont="1" applyFill="1" applyBorder="1" applyAlignment="1">
      <alignment vertical="center" wrapText="1"/>
    </xf>
    <xf numFmtId="164" fontId="6" fillId="2" borderId="4" xfId="1" applyNumberFormat="1" applyFont="1" applyFill="1" applyBorder="1" applyAlignment="1">
      <alignment horizontal="center" vertical="center" wrapText="1"/>
    </xf>
    <xf numFmtId="49" fontId="6" fillId="0" borderId="1" xfId="0" applyNumberFormat="1" applyFont="1" applyBorder="1" applyAlignment="1">
      <alignment horizontal="left" vertical="center" wrapText="1" indent="1"/>
    </xf>
    <xf numFmtId="165" fontId="6" fillId="0" borderId="1" xfId="1" applyNumberFormat="1" applyFont="1" applyBorder="1" applyAlignment="1">
      <alignment horizontal="center" vertical="center" wrapText="1"/>
    </xf>
    <xf numFmtId="49" fontId="6" fillId="0" borderId="1" xfId="1" applyNumberFormat="1" applyFont="1" applyBorder="1" applyAlignment="1">
      <alignment horizontal="left" vertical="center" wrapText="1" indent="1"/>
    </xf>
    <xf numFmtId="49" fontId="6" fillId="0" borderId="1" xfId="1" applyNumberFormat="1" applyFont="1" applyBorder="1" applyAlignment="1">
      <alignment vertical="center" wrapText="1"/>
    </xf>
    <xf numFmtId="0" fontId="7" fillId="4" borderId="3" xfId="0" applyFont="1" applyFill="1" applyBorder="1" applyAlignment="1">
      <alignment horizontal="left" vertical="center" wrapText="1" indent="1"/>
    </xf>
    <xf numFmtId="0" fontId="7" fillId="3" borderId="3" xfId="0" applyFont="1" applyFill="1" applyBorder="1" applyAlignment="1">
      <alignment horizontal="center" vertical="center" wrapText="1"/>
    </xf>
    <xf numFmtId="49" fontId="7" fillId="4" borderId="3" xfId="0" applyNumberFormat="1" applyFont="1" applyFill="1" applyBorder="1" applyAlignment="1">
      <alignment horizontal="left" vertical="center" wrapText="1" indent="1"/>
    </xf>
    <xf numFmtId="49" fontId="7" fillId="3" borderId="3" xfId="0" applyNumberFormat="1" applyFont="1" applyFill="1" applyBorder="1" applyAlignment="1">
      <alignment horizontal="left" vertical="center" wrapText="1" indent="1"/>
    </xf>
    <xf numFmtId="0" fontId="5" fillId="0" borderId="5" xfId="0" applyFont="1" applyFill="1" applyBorder="1" applyAlignment="1">
      <alignment horizontal="left" vertical="center"/>
    </xf>
    <xf numFmtId="0" fontId="5" fillId="0" borderId="5" xfId="0" applyFont="1" applyBorder="1"/>
    <xf numFmtId="0" fontId="3" fillId="0" borderId="5" xfId="0" applyFont="1" applyBorder="1"/>
    <xf numFmtId="164" fontId="7" fillId="3" borderId="6" xfId="0" applyNumberFormat="1" applyFont="1" applyFill="1" applyBorder="1" applyAlignment="1">
      <alignment horizontal="center" vertical="center" wrapText="1"/>
    </xf>
    <xf numFmtId="9" fontId="7" fillId="3" borderId="7" xfId="0" applyNumberFormat="1" applyFont="1" applyFill="1" applyBorder="1" applyAlignment="1">
      <alignment horizontal="center" vertical="center" wrapText="1"/>
    </xf>
    <xf numFmtId="164" fontId="7" fillId="3" borderId="8" xfId="0" applyNumberFormat="1" applyFont="1" applyFill="1" applyBorder="1" applyAlignment="1">
      <alignment horizontal="center" vertical="center" wrapText="1"/>
    </xf>
    <xf numFmtId="49" fontId="6" fillId="7" borderId="1" xfId="0" applyNumberFormat="1" applyFont="1" applyFill="1" applyBorder="1" applyAlignment="1">
      <alignment horizontal="left" vertical="center" wrapText="1" indent="1"/>
    </xf>
    <xf numFmtId="49" fontId="6" fillId="7" borderId="4" xfId="0" applyNumberFormat="1" applyFont="1" applyFill="1" applyBorder="1" applyAlignment="1">
      <alignment horizontal="left" vertical="center" wrapText="1" indent="1"/>
    </xf>
    <xf numFmtId="165" fontId="6" fillId="7" borderId="1" xfId="1" applyNumberFormat="1" applyFont="1" applyFill="1" applyBorder="1" applyAlignment="1">
      <alignment horizontal="center" vertical="center" wrapText="1"/>
    </xf>
    <xf numFmtId="49" fontId="6" fillId="7" borderId="1" xfId="1" applyNumberFormat="1" applyFont="1" applyFill="1" applyBorder="1" applyAlignment="1">
      <alignment horizontal="left" vertical="center" wrapText="1" indent="1"/>
    </xf>
    <xf numFmtId="165" fontId="6" fillId="7" borderId="4" xfId="1" applyNumberFormat="1" applyFont="1" applyFill="1" applyBorder="1" applyAlignment="1">
      <alignment horizontal="center" vertical="center" wrapText="1"/>
    </xf>
    <xf numFmtId="49" fontId="6" fillId="7" borderId="4" xfId="1" applyNumberFormat="1" applyFont="1" applyFill="1" applyBorder="1" applyAlignment="1">
      <alignment horizontal="left" vertical="center" wrapText="1" indent="1"/>
    </xf>
    <xf numFmtId="49" fontId="7" fillId="3" borderId="3" xfId="0" applyNumberFormat="1" applyFont="1" applyFill="1" applyBorder="1" applyAlignment="1">
      <alignment horizontal="center" vertical="center" wrapText="1"/>
    </xf>
    <xf numFmtId="49" fontId="6" fillId="2" borderId="1" xfId="1" applyNumberFormat="1" applyFont="1" applyFill="1" applyBorder="1" applyAlignment="1">
      <alignment horizontal="left" vertical="center" wrapText="1" indent="1"/>
    </xf>
    <xf numFmtId="49" fontId="6" fillId="2" borderId="1" xfId="1" applyNumberFormat="1" applyFont="1" applyFill="1" applyBorder="1" applyAlignment="1">
      <alignment vertical="center" wrapText="1"/>
    </xf>
    <xf numFmtId="49" fontId="6" fillId="2" borderId="4" xfId="1" applyNumberFormat="1" applyFont="1" applyFill="1" applyBorder="1" applyAlignment="1">
      <alignment horizontal="left" vertical="center" wrapText="1" indent="1"/>
    </xf>
    <xf numFmtId="49" fontId="6" fillId="2" borderId="4" xfId="1" applyNumberFormat="1" applyFont="1" applyFill="1" applyBorder="1" applyAlignment="1">
      <alignment vertical="center" wrapText="1"/>
    </xf>
    <xf numFmtId="0" fontId="13" fillId="0" borderId="0" xfId="0" applyFont="1" applyBorder="1" applyAlignment="1">
      <alignment horizontal="left" vertical="center"/>
    </xf>
    <xf numFmtId="49" fontId="6" fillId="0" borderId="1" xfId="0" applyNumberFormat="1" applyFont="1" applyFill="1" applyBorder="1" applyAlignment="1">
      <alignment horizontal="left" vertical="center" wrapText="1" indent="1"/>
    </xf>
    <xf numFmtId="164" fontId="6" fillId="0" borderId="1" xfId="1" applyNumberFormat="1" applyFont="1" applyFill="1" applyBorder="1" applyAlignment="1">
      <alignment horizontal="center" vertical="center" wrapText="1"/>
    </xf>
    <xf numFmtId="9" fontId="6" fillId="0" borderId="1" xfId="3" applyNumberFormat="1" applyFont="1" applyFill="1" applyBorder="1" applyAlignment="1">
      <alignment horizontal="center" vertical="center" wrapText="1"/>
    </xf>
    <xf numFmtId="165" fontId="6" fillId="0" borderId="1" xfId="1" applyNumberFormat="1" applyFont="1" applyFill="1" applyBorder="1" applyAlignment="1">
      <alignment horizontal="center" vertical="center" wrapText="1"/>
    </xf>
    <xf numFmtId="49" fontId="6" fillId="0" borderId="1" xfId="1" applyNumberFormat="1" applyFont="1" applyFill="1" applyBorder="1" applyAlignment="1">
      <alignment horizontal="left" vertical="center" wrapText="1" indent="1"/>
    </xf>
    <xf numFmtId="49" fontId="6" fillId="0" borderId="4" xfId="0" applyNumberFormat="1" applyFont="1" applyFill="1" applyBorder="1" applyAlignment="1">
      <alignment horizontal="left" vertical="center" wrapText="1" indent="1"/>
    </xf>
    <xf numFmtId="164" fontId="6" fillId="0" borderId="4" xfId="1" applyNumberFormat="1" applyFont="1" applyFill="1" applyBorder="1" applyAlignment="1">
      <alignment horizontal="center" vertical="center" wrapText="1"/>
    </xf>
    <xf numFmtId="9" fontId="6" fillId="0" borderId="4" xfId="3" applyNumberFormat="1" applyFont="1" applyFill="1" applyBorder="1" applyAlignment="1">
      <alignment horizontal="center" vertical="center" wrapText="1"/>
    </xf>
    <xf numFmtId="165" fontId="6" fillId="0" borderId="4" xfId="1" applyNumberFormat="1" applyFont="1" applyFill="1" applyBorder="1" applyAlignment="1">
      <alignment horizontal="center" vertical="center" wrapText="1"/>
    </xf>
    <xf numFmtId="49" fontId="6" fillId="0" borderId="4" xfId="1" applyNumberFormat="1" applyFont="1" applyFill="1" applyBorder="1" applyAlignment="1">
      <alignment horizontal="left" vertical="center" wrapText="1" indent="1"/>
    </xf>
    <xf numFmtId="164" fontId="6" fillId="0" borderId="1" xfId="1" applyFont="1" applyFill="1" applyBorder="1" applyAlignment="1">
      <alignment horizontal="center" vertical="center" wrapText="1"/>
    </xf>
    <xf numFmtId="0" fontId="6" fillId="0" borderId="1" xfId="0" applyFont="1" applyBorder="1" applyAlignment="1">
      <alignment horizontal="left" vertical="center" indent="1"/>
    </xf>
    <xf numFmtId="49" fontId="6" fillId="0" borderId="1" xfId="2" applyNumberFormat="1" applyFont="1" applyFill="1" applyBorder="1" applyAlignment="1">
      <alignment horizontal="left" vertical="center" wrapText="1" indent="1"/>
    </xf>
    <xf numFmtId="9" fontId="6" fillId="0" borderId="1" xfId="3" applyFont="1" applyFill="1" applyBorder="1" applyAlignment="1">
      <alignment horizontal="center" vertical="center" wrapText="1"/>
    </xf>
    <xf numFmtId="0" fontId="14" fillId="0" borderId="1" xfId="0" applyFont="1" applyBorder="1" applyAlignment="1">
      <alignment horizontal="center" vertical="center"/>
    </xf>
    <xf numFmtId="49" fontId="14" fillId="0" borderId="1" xfId="2"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0" fontId="6" fillId="9" borderId="1" xfId="0" applyFont="1" applyFill="1" applyBorder="1" applyAlignment="1">
      <alignment horizontal="left" vertical="center" indent="1"/>
    </xf>
    <xf numFmtId="0" fontId="6" fillId="4" borderId="1" xfId="0" applyFont="1" applyFill="1" applyBorder="1" applyAlignment="1">
      <alignment horizontal="left" vertical="center" indent="1"/>
    </xf>
    <xf numFmtId="0" fontId="6" fillId="10" borderId="1" xfId="0" applyFont="1" applyFill="1" applyBorder="1" applyAlignment="1">
      <alignment horizontal="left" vertical="center" indent="1"/>
    </xf>
    <xf numFmtId="0" fontId="6" fillId="6" borderId="1" xfId="0" applyFont="1" applyFill="1" applyBorder="1" applyAlignment="1">
      <alignment horizontal="left" vertical="center" indent="1"/>
    </xf>
    <xf numFmtId="0" fontId="6" fillId="8" borderId="1" xfId="0" applyFont="1" applyFill="1" applyBorder="1" applyAlignment="1">
      <alignment horizontal="left" vertical="center" indent="1"/>
    </xf>
    <xf numFmtId="0" fontId="6" fillId="3" borderId="1" xfId="0" applyFont="1" applyFill="1" applyBorder="1" applyAlignment="1">
      <alignment horizontal="left" vertical="center" indent="1"/>
    </xf>
    <xf numFmtId="49" fontId="7" fillId="4" borderId="9" xfId="0" applyNumberFormat="1" applyFont="1" applyFill="1" applyBorder="1" applyAlignment="1">
      <alignment horizontal="center" vertical="center" wrapText="1"/>
    </xf>
    <xf numFmtId="0" fontId="15" fillId="0" borderId="10" xfId="0" applyFont="1" applyBorder="1" applyAlignment="1">
      <alignment horizontal="center" vertical="center" wrapText="1"/>
    </xf>
    <xf numFmtId="0" fontId="16" fillId="0" borderId="0" xfId="0" applyFont="1" applyBorder="1" applyAlignment="1">
      <alignment horizontal="left" vertical="center"/>
    </xf>
    <xf numFmtId="0" fontId="7" fillId="7" borderId="1" xfId="0" applyFont="1" applyFill="1" applyBorder="1" applyAlignment="1">
      <alignment horizontal="center" vertical="center"/>
    </xf>
    <xf numFmtId="0" fontId="7" fillId="2" borderId="1" xfId="0" applyFont="1" applyFill="1" applyBorder="1" applyAlignment="1">
      <alignment horizontal="center" vertical="center"/>
    </xf>
    <xf numFmtId="0" fontId="17" fillId="0" borderId="0" xfId="0" applyFont="1" applyAlignment="1">
      <alignment horizontal="center" vertical="center" wrapText="1"/>
    </xf>
    <xf numFmtId="0" fontId="15" fillId="0" borderId="10" xfId="0" applyFont="1" applyBorder="1" applyAlignment="1">
      <alignment horizontal="left" vertical="center" wrapText="1"/>
    </xf>
    <xf numFmtId="0" fontId="7" fillId="2" borderId="0" xfId="0" applyNumberFormat="1" applyFont="1" applyFill="1" applyBorder="1" applyAlignment="1">
      <alignment horizontal="center" vertical="center" wrapText="1"/>
    </xf>
    <xf numFmtId="0" fontId="7" fillId="11" borderId="0" xfId="0" applyNumberFormat="1" applyFont="1" applyFill="1" applyBorder="1" applyAlignment="1">
      <alignment horizontal="center" vertical="center" wrapText="1"/>
    </xf>
    <xf numFmtId="44" fontId="7" fillId="2" borderId="1" xfId="0" applyNumberFormat="1" applyFont="1" applyFill="1" applyBorder="1" applyAlignment="1">
      <alignment horizontal="center" vertical="center"/>
    </xf>
    <xf numFmtId="44" fontId="3" fillId="0" borderId="0" xfId="0" applyNumberFormat="1" applyFont="1" applyAlignment="1">
      <alignment wrapText="1"/>
    </xf>
    <xf numFmtId="0" fontId="18" fillId="0" borderId="0" xfId="0" applyFont="1" applyAlignment="1">
      <alignment vertical="center"/>
    </xf>
    <xf numFmtId="0" fontId="19" fillId="6" borderId="0" xfId="2" applyFont="1" applyFill="1" applyAlignment="1">
      <alignment horizontal="center" vertical="center"/>
    </xf>
    <xf numFmtId="0" fontId="15" fillId="0" borderId="10" xfId="0" applyFont="1" applyBorder="1" applyAlignment="1">
      <alignment horizontal="left" vertical="center" wrapText="1"/>
    </xf>
    <xf numFmtId="166" fontId="17" fillId="0" borderId="11" xfId="0" applyNumberFormat="1" applyFont="1" applyBorder="1" applyAlignment="1">
      <alignment horizontal="left" vertical="center" wrapText="1"/>
    </xf>
  </cellXfs>
  <cellStyles count="5">
    <cellStyle name="Normal 2" xfId="4" xr:uid="{2D7C8178-0747-354A-AB56-9A94A94D4008}"/>
    <cellStyle name="Гиперссылка" xfId="2" builtinId="8"/>
    <cellStyle name="Денежный" xfId="1" builtinId="4"/>
    <cellStyle name="Обычный" xfId="0" builtinId="0"/>
    <cellStyle name="Процентный" xfId="3" builtinId="5"/>
  </cellStyles>
  <dxfs count="101">
    <dxf>
      <font>
        <b val="0"/>
        <i val="0"/>
        <strike val="0"/>
        <condense val="0"/>
        <extend val="0"/>
        <outline val="0"/>
        <shadow val="0"/>
        <u val="none"/>
        <vertAlign val="baseline"/>
        <sz val="10"/>
        <color theme="1"/>
        <name val="Century Gothic"/>
        <family val="1"/>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indexed="65"/>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165" formatCode="mm/dd/yy;@"/>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165" formatCode="mm/dd/yy;@"/>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9"/>
        <color theme="1"/>
        <name val="Century Gothic"/>
        <family val="1"/>
        <scheme val="none"/>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top style="medium">
          <color theme="0" tint="-0.249977111117893"/>
        </top>
        <bottom style="medium">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theme="0" tint="-0.249977111117893"/>
        </left>
        <right/>
        <top style="thin">
          <color theme="0" tint="-0.249977111117893"/>
        </top>
        <bottom style="thin">
          <color theme="0" tint="-0.249977111117893"/>
        </bottom>
      </border>
    </dxf>
    <dxf>
      <font>
        <b/>
        <i val="0"/>
        <strike val="0"/>
        <condense val="0"/>
        <extend val="0"/>
        <outline val="0"/>
        <shadow val="0"/>
        <u val="none"/>
        <vertAlign val="baseline"/>
        <sz val="10"/>
        <color theme="1"/>
        <name val="Century Gothic"/>
        <family val="1"/>
        <scheme val="none"/>
      </font>
      <numFmt numFmtId="13" formatCode="0%"/>
      <fill>
        <patternFill patternType="solid">
          <fgColor indexed="64"/>
          <bgColor theme="0" tint="-0.1499984740745262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medium">
          <color theme="0" tint="-0.249977111117893"/>
        </top>
        <bottom style="medium">
          <color theme="0" tint="-0.249977111117893"/>
        </bottom>
      </border>
    </dxf>
    <dxf>
      <font>
        <b val="0"/>
        <i val="0"/>
        <strike val="0"/>
        <condense val="0"/>
        <extend val="0"/>
        <outline val="0"/>
        <shadow val="0"/>
        <u val="none"/>
        <vertAlign val="baseline"/>
        <sz val="10"/>
        <color theme="1"/>
        <name val="Century Gothic"/>
        <family val="1"/>
        <scheme val="none"/>
      </font>
      <numFmt numFmtId="13" formatCode="0%"/>
      <fill>
        <patternFill patternType="none">
          <fgColor indexed="64"/>
          <bgColor auto="1"/>
        </patternFill>
      </fill>
      <alignment horizontal="center"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solid">
          <fgColor indexed="64"/>
          <bgColor theme="0" tint="-0.14999847407452621"/>
        </patternFill>
      </fill>
      <alignment horizontal="center" vertical="center" textRotation="0" wrapText="1" indent="0" justifyLastLine="0" shrinkToFit="0" readingOrder="0"/>
      <border diagonalUp="0" diagonalDown="0" outline="0">
        <left/>
        <right style="thin">
          <color theme="0" tint="-0.249977111117893"/>
        </right>
        <top style="medium">
          <color theme="0" tint="-0.249977111117893"/>
        </top>
        <bottom style="medium">
          <color theme="0" tint="-0.249977111117893"/>
        </bottom>
      </border>
    </dxf>
    <dxf>
      <font>
        <b val="0"/>
        <i val="0"/>
        <strike val="0"/>
        <condense val="0"/>
        <extend val="0"/>
        <outline val="0"/>
        <shadow val="0"/>
        <u val="none"/>
        <vertAlign val="baseline"/>
        <sz val="10"/>
        <color theme="1"/>
        <name val="Century Gothic"/>
        <family val="1"/>
        <scheme val="none"/>
      </font>
      <numFmt numFmtId="164" formatCode="_-&quot;$&quot;* #,##0.00_-;\-&quot;$&quot;* #,##0.00_-;_-&quot;$&quot;* &quot;-&quot;??_-;_-@_-"/>
      <fill>
        <patternFill patternType="none">
          <fgColor indexed="64"/>
          <bgColor auto="1"/>
        </patternFill>
      </fill>
      <alignment horizontal="center" vertical="center" textRotation="0" wrapText="1"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b/>
        <i val="0"/>
        <strike val="0"/>
        <condense val="0"/>
        <extend val="0"/>
        <outline val="0"/>
        <shadow val="0"/>
        <u val="none"/>
        <vertAlign val="baseline"/>
        <sz val="10"/>
        <color theme="1"/>
        <name val="Century Gothic"/>
        <family val="1"/>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auto="1"/>
        </patternFill>
      </fill>
      <alignment horizontal="left" vertical="center" textRotation="0" wrapText="1" relativeIndent="1" justifyLastLine="0" shrinkToFit="0" readingOrder="0"/>
      <border diagonalUp="0" diagonalDown="0" outline="0">
        <left style="thin">
          <color theme="0" tint="-0.249977111117893"/>
        </left>
        <right/>
        <top style="thin">
          <color theme="0" tint="-0.249977111117893"/>
        </top>
        <bottom style="thin">
          <color theme="0" tint="-0.249977111117893"/>
        </bottom>
      </border>
    </dxf>
    <dxf>
      <border>
        <top style="thin">
          <color theme="8" tint="0.39997558519241921"/>
        </top>
      </border>
    </dxf>
    <dxf>
      <font>
        <strike val="0"/>
        <outline val="0"/>
        <shadow val="0"/>
        <vertAlign val="baseline"/>
        <sz val="10"/>
        <name val="Century Gothic"/>
        <family val="1"/>
        <scheme val="none"/>
      </font>
      <fill>
        <patternFill patternType="solid">
          <fgColor indexed="64"/>
          <bgColor theme="0" tint="-0.14999847407452621"/>
        </patternFill>
      </fill>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fill>
        <patternFill patternType="none">
          <fgColor indexed="64"/>
          <bgColor auto="1"/>
        </patternFill>
      </fill>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1"/>
        <name val="Century Gothic"/>
        <family val="1"/>
        <scheme val="none"/>
      </font>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fill>
        <patternFill>
          <bgColor theme="7" tint="0.79998168889431442"/>
        </patternFill>
      </fill>
    </dxf>
    <dxf>
      <fill>
        <patternFill>
          <bgColor rgb="FFBFD77D"/>
        </patternFill>
      </fill>
    </dxf>
    <dxf>
      <fill>
        <patternFill>
          <bgColor rgb="FF00BD32"/>
        </patternFill>
      </fill>
    </dxf>
    <dxf>
      <fill>
        <patternFill>
          <bgColor rgb="FF5BE7F0"/>
        </patternFill>
      </fill>
    </dxf>
    <dxf>
      <fill>
        <patternFill>
          <bgColor theme="0" tint="-0.14996795556505021"/>
        </patternFill>
      </fill>
    </dxf>
    <dxf>
      <fill>
        <patternFill>
          <bgColor theme="7" tint="0.79998168889431442"/>
        </patternFill>
      </fill>
    </dxf>
    <dxf>
      <fill>
        <patternFill>
          <bgColor rgb="FFBFD77D"/>
        </patternFill>
      </fill>
    </dxf>
    <dxf>
      <fill>
        <patternFill>
          <bgColor rgb="FF00BD32"/>
        </patternFill>
      </fill>
    </dxf>
    <dxf>
      <fill>
        <patternFill>
          <bgColor rgb="FF5BE7F0"/>
        </patternFill>
      </fill>
    </dxf>
    <dxf>
      <fill>
        <patternFill>
          <bgColor theme="0" tint="-0.14996795556505021"/>
        </patternFill>
      </fill>
    </dxf>
    <dxf>
      <fill>
        <patternFill>
          <bgColor rgb="FFBFD77D"/>
        </patternFill>
      </fill>
    </dxf>
    <dxf>
      <fill>
        <patternFill>
          <bgColor theme="0" tint="-0.14996795556505021"/>
        </patternFill>
      </fill>
    </dxf>
    <dxf>
      <fill>
        <patternFill>
          <bgColor rgb="FF5BE7F0"/>
        </patternFill>
      </fill>
    </dxf>
    <dxf>
      <fill>
        <patternFill>
          <bgColor theme="7" tint="0.79998168889431442"/>
        </patternFill>
      </fill>
    </dxf>
    <dxf>
      <fill>
        <patternFill>
          <bgColor rgb="FFBFD77D"/>
        </patternFill>
      </fill>
    </dxf>
    <dxf>
      <fill>
        <patternFill>
          <bgColor rgb="FF00BD32"/>
        </patternFill>
      </fill>
    </dxf>
    <dxf>
      <fill>
        <patternFill>
          <bgColor rgb="FF5BE7F0"/>
        </patternFill>
      </fill>
    </dxf>
    <dxf>
      <fill>
        <patternFill>
          <bgColor theme="0" tint="-0.14996795556505021"/>
        </patternFill>
      </fill>
    </dxf>
    <dxf>
      <fill>
        <patternFill>
          <bgColor rgb="FFBFD77D"/>
        </patternFill>
      </fill>
    </dxf>
    <dxf>
      <fill>
        <patternFill>
          <bgColor theme="0" tint="-0.14996795556505021"/>
        </patternFill>
      </fill>
    </dxf>
    <dxf>
      <fill>
        <patternFill>
          <bgColor rgb="FF5BE7F0"/>
        </patternFill>
      </fill>
    </dxf>
    <dxf>
      <font>
        <b val="0"/>
        <i val="0"/>
        <strike val="0"/>
        <condense val="0"/>
        <extend val="0"/>
        <outline val="0"/>
        <shadow val="0"/>
        <u val="none"/>
        <vertAlign val="baseline"/>
        <sz val="10"/>
        <color theme="1"/>
        <name val="Century Gothic"/>
        <family val="1"/>
        <scheme val="none"/>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8" tint="0.79998168889431442"/>
        </patternFill>
      </fill>
      <alignment horizontal="left" vertical="center" textRotation="0" wrapText="1" relative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left" vertical="center" textRotation="0" wrapText="1" relative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general" vertical="center" textRotation="0" wrapText="1"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left" vertical="center" textRotation="0" wrapText="1" relative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left" vertical="center" textRotation="0" wrapText="1" relative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rgb="FFEAEEF3"/>
        </patternFill>
      </fill>
      <alignment horizontal="left" vertical="center" textRotation="0" wrapText="1" relative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rgb="FFEAEEF3"/>
        </patternFill>
      </fill>
      <alignment horizontal="left" vertical="center" textRotation="0" wrapText="1" relative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165" formatCode="mm/dd/yy;@"/>
      <fill>
        <patternFill patternType="solid">
          <fgColor indexed="64"/>
          <bgColor theme="3" tint="0.79998168889431442"/>
        </patternFill>
      </fill>
      <alignment horizontal="center" vertical="center" textRotation="0" wrapText="1" indent="0"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7" formatCode="m/d/yy"/>
      <fill>
        <patternFill patternType="none">
          <fgColor indexed="64"/>
          <bgColor indexed="65"/>
        </patternFill>
      </fill>
      <alignment horizontal="center"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165" formatCode="mm/dd/yy;@"/>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left" vertical="center" textRotation="0" wrapText="1" relative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30" formatCode="@"/>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left" vertical="center" textRotation="0" wrapText="1" relativeIndent="1" justifyLastLine="0" shrinkToFit="0" readingOrder="0"/>
      <border diagonalUp="0" diagonalDown="0" outline="0">
        <left/>
        <right/>
        <top style="thin">
          <color theme="0" tint="-0.249977111117893"/>
        </top>
        <bottom style="thin">
          <color theme="0" tint="-0.249977111117893"/>
        </bottom>
      </border>
    </dxf>
    <dxf>
      <font>
        <b/>
        <i val="0"/>
        <strike val="0"/>
        <condense val="0"/>
        <extend val="0"/>
        <outline val="0"/>
        <shadow val="0"/>
        <u val="none"/>
        <vertAlign val="baseline"/>
        <sz val="10"/>
        <color theme="1"/>
        <name val="Century Gothic"/>
        <family val="1"/>
        <scheme val="none"/>
      </font>
      <numFmt numFmtId="0" formatCode="General"/>
      <fill>
        <patternFill patternType="solid">
          <fgColor indexed="64"/>
          <bgColor rgb="FFF7F9FB"/>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entury Gothic"/>
        <family val="1"/>
        <scheme val="none"/>
      </font>
      <numFmt numFmtId="30" formatCode="@"/>
      <fill>
        <patternFill patternType="solid">
          <fgColor indexed="64"/>
          <bgColor theme="3" tint="0.79998168889431442"/>
        </patternFill>
      </fill>
      <alignment horizontal="left" vertical="center" textRotation="0" wrapText="1" relativeIndent="1" justifyLastLine="0" shrinkToFit="0" readingOrder="0"/>
      <border diagonalUp="0" diagonalDown="0" outline="0">
        <left style="thin">
          <color theme="0" tint="-0.249977111117893"/>
        </left>
        <right/>
        <top style="thin">
          <color theme="0" tint="-0.249977111117893"/>
        </top>
        <bottom style="thin">
          <color theme="0" tint="-0.249977111117893"/>
        </bottom>
      </border>
    </dxf>
    <dxf>
      <border>
        <top style="thin">
          <color rgb="FF9BC2E6"/>
        </top>
      </border>
    </dxf>
    <dxf>
      <font>
        <strike val="0"/>
        <outline val="0"/>
        <shadow val="0"/>
        <vertAlign val="baseline"/>
        <sz val="10"/>
        <name val="Century Gothic"/>
        <family val="1"/>
        <scheme val="none"/>
      </font>
      <fill>
        <patternFill patternType="solid">
          <fgColor rgb="FF000000"/>
          <bgColor rgb="FFD9D9D9"/>
        </patternFill>
      </fill>
      <border diagonalUp="0" diagonalDown="0">
        <left style="thin">
          <color rgb="FFBFBFBF"/>
        </left>
        <right style="thin">
          <color rgb="FFBFBFBF"/>
        </right>
        <top/>
        <bottom/>
        <vertical style="thin">
          <color rgb="FFBFBFBF"/>
        </vertical>
        <horizontal style="thin">
          <color rgb="FFBFBFBF"/>
        </horizontal>
      </border>
    </dxf>
    <dxf>
      <border outline="0">
        <left style="thin">
          <color rgb="FFB4C6E7"/>
        </left>
        <right style="thin">
          <color rgb="FFB4C6E7"/>
        </right>
        <top style="thin">
          <color rgb="FFB4C6E7"/>
        </top>
        <bottom style="thin">
          <color rgb="FFB4C6E7"/>
        </bottom>
      </border>
    </dxf>
    <dxf>
      <font>
        <strike val="0"/>
        <outline val="0"/>
        <shadow val="0"/>
        <vertAlign val="baseline"/>
        <sz val="10"/>
        <name val="Century Gothic"/>
        <family val="1"/>
        <scheme val="none"/>
      </font>
      <alignment vertical="center" textRotation="0" wrapText="1" justifyLastLine="0" shrinkToFit="0"/>
    </dxf>
    <dxf>
      <border>
        <bottom style="thin">
          <color rgb="FFB4C6E7"/>
        </bottom>
      </border>
    </dxf>
    <dxf>
      <font>
        <b/>
        <i val="0"/>
        <strike val="0"/>
        <condense val="0"/>
        <extend val="0"/>
        <outline val="0"/>
        <shadow val="0"/>
        <u val="none"/>
        <vertAlign val="baseline"/>
        <sz val="10"/>
        <color theme="1"/>
        <name val="Century Gothic"/>
        <family val="1"/>
        <scheme val="none"/>
      </font>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theme="0" tint="-0.249977111117893"/>
        </left>
        <right style="thin">
          <color theme="0" tint="-0.249977111117893"/>
        </right>
        <top/>
        <bottom/>
        <vertical style="thin">
          <color theme="0" tint="-0.249977111117893"/>
        </vertical>
        <horizontal style="thin">
          <color theme="0" tint="-0.249977111117893"/>
        </horizontal>
      </border>
    </dxf>
    <dxf>
      <fill>
        <patternFill>
          <bgColor rgb="FFBFD77D"/>
        </patternFill>
      </fill>
    </dxf>
    <dxf>
      <fill>
        <patternFill>
          <bgColor theme="0" tint="-0.14996795556505021"/>
        </patternFill>
      </fill>
    </dxf>
    <dxf>
      <fill>
        <patternFill>
          <bgColor rgb="FF5BE7F0"/>
        </patternFill>
      </fill>
    </dxf>
    <dxf>
      <fill>
        <patternFill>
          <bgColor rgb="FFBFD77D"/>
        </patternFill>
      </fill>
    </dxf>
    <dxf>
      <fill>
        <patternFill>
          <bgColor theme="0" tint="-0.14996795556505021"/>
        </patternFill>
      </fill>
    </dxf>
    <dxf>
      <fill>
        <patternFill>
          <bgColor rgb="FF5BE7F0"/>
        </patternFill>
      </fill>
    </dxf>
  </dxfs>
  <tableStyles count="0" defaultTableStyle="TableStyleMedium9" defaultPivotStyle="PivotStyleMedium7"/>
  <colors>
    <mruColors>
      <color rgb="FF5BE7F0"/>
      <color rgb="FF009946"/>
      <color rgb="FF00BD32"/>
      <color rgb="FFBFD77D"/>
      <color rgb="FF86BF4E"/>
      <color rgb="FFF7F9FB"/>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barChart>
        <c:barDir val="col"/>
        <c:grouping val="clustered"/>
        <c:varyColors val="1"/>
        <c:ser>
          <c:idx val="0"/>
          <c:order val="0"/>
          <c:spPr>
            <a:effectLst>
              <a:outerShdw blurRad="50800" dist="38100" dir="8100000" algn="tr" rotWithShape="0">
                <a:schemeClr val="bg1">
                  <a:lumMod val="50000"/>
                  <a:alpha val="40000"/>
                </a:schemeClr>
              </a:outerShdw>
            </a:effectLst>
            <a:scene3d>
              <a:camera prst="orthographicFront"/>
              <a:lightRig rig="threePt" dir="t"/>
            </a:scene3d>
            <a:sp3d prstMaterial="matte"/>
          </c:spPr>
          <c:invertIfNegative val="0"/>
          <c:dPt>
            <c:idx val="0"/>
            <c:invertIfNegative val="0"/>
            <c:bubble3D val="0"/>
            <c:spPr>
              <a:solidFill>
                <a:schemeClr val="accent4">
                  <a:shade val="42000"/>
                </a:schemeClr>
              </a:soli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1-726A-D440-94C8-3F21FCD48BA4}"/>
              </c:ext>
            </c:extLst>
          </c:dPt>
          <c:dPt>
            <c:idx val="1"/>
            <c:invertIfNegative val="0"/>
            <c:bubble3D val="0"/>
            <c:spPr>
              <a:solidFill>
                <a:schemeClr val="accent4">
                  <a:shade val="55000"/>
                </a:schemeClr>
              </a:soli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3-726A-D440-94C8-3F21FCD48BA4}"/>
              </c:ext>
            </c:extLst>
          </c:dPt>
          <c:dPt>
            <c:idx val="2"/>
            <c:invertIfNegative val="0"/>
            <c:bubble3D val="0"/>
            <c:spPr>
              <a:solidFill>
                <a:schemeClr val="accent4">
                  <a:shade val="68000"/>
                </a:schemeClr>
              </a:soli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5-726A-D440-94C8-3F21FCD48BA4}"/>
              </c:ext>
            </c:extLst>
          </c:dPt>
          <c:dPt>
            <c:idx val="3"/>
            <c:invertIfNegative val="0"/>
            <c:bubble3D val="0"/>
            <c:spPr>
              <a:solidFill>
                <a:schemeClr val="accent4">
                  <a:shade val="80000"/>
                </a:schemeClr>
              </a:soli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7-726A-D440-94C8-3F21FCD48BA4}"/>
              </c:ext>
            </c:extLst>
          </c:dPt>
          <c:dPt>
            <c:idx val="4"/>
            <c:invertIfNegative val="0"/>
            <c:bubble3D val="0"/>
            <c:spPr>
              <a:solidFill>
                <a:schemeClr val="accent4">
                  <a:shade val="93000"/>
                </a:schemeClr>
              </a:soli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9-726A-D440-94C8-3F21FCD48BA4}"/>
              </c:ext>
            </c:extLst>
          </c:dPt>
          <c:dPt>
            <c:idx val="5"/>
            <c:invertIfNegative val="0"/>
            <c:bubble3D val="0"/>
            <c:spPr>
              <a:solidFill>
                <a:schemeClr val="accent4">
                  <a:tint val="94000"/>
                </a:schemeClr>
              </a:soli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B-726A-D440-94C8-3F21FCD48BA4}"/>
              </c:ext>
            </c:extLst>
          </c:dPt>
          <c:dPt>
            <c:idx val="6"/>
            <c:invertIfNegative val="0"/>
            <c:bubble3D val="0"/>
            <c:spPr>
              <a:solidFill>
                <a:schemeClr val="accent4">
                  <a:tint val="81000"/>
                </a:schemeClr>
              </a:soli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D-726A-D440-94C8-3F21FCD48BA4}"/>
              </c:ext>
            </c:extLst>
          </c:dPt>
          <c:dPt>
            <c:idx val="7"/>
            <c:invertIfNegative val="0"/>
            <c:bubble3D val="0"/>
            <c:spPr>
              <a:solidFill>
                <a:schemeClr val="accent4">
                  <a:tint val="69000"/>
                </a:schemeClr>
              </a:soli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F-726A-D440-94C8-3F21FCD48BA4}"/>
              </c:ext>
            </c:extLst>
          </c:dPt>
          <c:dPt>
            <c:idx val="8"/>
            <c:invertIfNegative val="0"/>
            <c:bubble3D val="0"/>
            <c:spPr>
              <a:solidFill>
                <a:schemeClr val="accent4">
                  <a:tint val="56000"/>
                </a:schemeClr>
              </a:soli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11-726A-D440-94C8-3F21FCD48BA4}"/>
              </c:ext>
            </c:extLst>
          </c:dPt>
          <c:dPt>
            <c:idx val="9"/>
            <c:invertIfNegative val="0"/>
            <c:bubble3D val="0"/>
            <c:spPr>
              <a:solidFill>
                <a:schemeClr val="accent4">
                  <a:tint val="43000"/>
                </a:schemeClr>
              </a:soli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13-726A-D440-94C8-3F21FCD48BA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Leads!$B$32:$B$41</c:f>
              <c:strCache>
                <c:ptCount val="10"/>
                <c:pt idx="0">
                  <c:v>Social Media</c:v>
                </c:pt>
                <c:pt idx="1">
                  <c:v>Email Marketing</c:v>
                </c:pt>
                <c:pt idx="2">
                  <c:v>Organic Search</c:v>
                </c:pt>
                <c:pt idx="3">
                  <c:v>Paid Social</c:v>
                </c:pt>
                <c:pt idx="4">
                  <c:v>Paid Search</c:v>
                </c:pt>
                <c:pt idx="5">
                  <c:v>Referral</c:v>
                </c:pt>
                <c:pt idx="6">
                  <c:v>Direct Traffic</c:v>
                </c:pt>
                <c:pt idx="7">
                  <c:v>Offline Sources</c:v>
                </c:pt>
                <c:pt idx="8">
                  <c:v>Cold Call</c:v>
                </c:pt>
                <c:pt idx="9">
                  <c:v>Other</c:v>
                </c:pt>
              </c:strCache>
            </c:strRef>
          </c:cat>
          <c:val>
            <c:numRef>
              <c:f>Leads!$C$32:$C$41</c:f>
              <c:numCache>
                <c:formatCode>General</c:formatCode>
                <c:ptCount val="10"/>
                <c:pt idx="0">
                  <c:v>5</c:v>
                </c:pt>
                <c:pt idx="1">
                  <c:v>1</c:v>
                </c:pt>
                <c:pt idx="2">
                  <c:v>1</c:v>
                </c:pt>
                <c:pt idx="3">
                  <c:v>2</c:v>
                </c:pt>
                <c:pt idx="4">
                  <c:v>1</c:v>
                </c:pt>
                <c:pt idx="5">
                  <c:v>2</c:v>
                </c:pt>
                <c:pt idx="6">
                  <c:v>1</c:v>
                </c:pt>
                <c:pt idx="7">
                  <c:v>1</c:v>
                </c:pt>
                <c:pt idx="8">
                  <c:v>2</c:v>
                </c:pt>
                <c:pt idx="9">
                  <c:v>3</c:v>
                </c:pt>
              </c:numCache>
            </c:numRef>
          </c:val>
          <c:extLst>
            <c:ext xmlns:c16="http://schemas.microsoft.com/office/drawing/2014/chart" uri="{C3380CC4-5D6E-409C-BE32-E72D297353CC}">
              <c16:uniqueId val="{00000000-CB6B-EC4E-95FF-C2BFD9153DA3}"/>
            </c:ext>
          </c:extLst>
        </c:ser>
        <c:dLbls>
          <c:showLegendKey val="0"/>
          <c:showVal val="0"/>
          <c:showCatName val="0"/>
          <c:showSerName val="0"/>
          <c:showPercent val="0"/>
          <c:showBubbleSize val="0"/>
        </c:dLbls>
        <c:gapWidth val="50"/>
        <c:axId val="89182223"/>
        <c:axId val="87614031"/>
      </c:barChart>
      <c:catAx>
        <c:axId val="89182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87614031"/>
        <c:crosses val="autoZero"/>
        <c:auto val="1"/>
        <c:lblAlgn val="ctr"/>
        <c:lblOffset val="100"/>
        <c:noMultiLvlLbl val="0"/>
      </c:catAx>
      <c:valAx>
        <c:axId val="876140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891822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effectLst>
              <a:outerShdw blurRad="101600" dist="50800" dir="2700000" algn="tl" rotWithShape="0">
                <a:schemeClr val="bg1">
                  <a:lumMod val="50000"/>
                  <a:alpha val="40000"/>
                </a:schemeClr>
              </a:outerShdw>
            </a:effectLst>
          </c:spPr>
          <c:dPt>
            <c:idx val="0"/>
            <c:bubble3D val="0"/>
            <c:spPr>
              <a:gradFill>
                <a:gsLst>
                  <a:gs pos="0">
                    <a:srgbClr val="BFD77D"/>
                  </a:gs>
                  <a:gs pos="100000">
                    <a:srgbClr val="00BD32"/>
                  </a:gs>
                </a:gsLst>
                <a:lin ang="5400000" scaled="1"/>
              </a:gradFill>
              <a:ln w="19050">
                <a:noFill/>
              </a:ln>
              <a:effectLst>
                <a:outerShdw blurRad="101600" dist="50800" dir="2700000" algn="tl" rotWithShape="0">
                  <a:schemeClr val="bg1">
                    <a:lumMod val="50000"/>
                    <a:alpha val="40000"/>
                  </a:schemeClr>
                </a:outerShdw>
              </a:effectLst>
            </c:spPr>
            <c:extLst>
              <c:ext xmlns:c16="http://schemas.microsoft.com/office/drawing/2014/chart" uri="{C3380CC4-5D6E-409C-BE32-E72D297353CC}">
                <c16:uniqueId val="{00000001-A32A-C747-AC6C-AE999F73DD27}"/>
              </c:ext>
            </c:extLst>
          </c:dPt>
          <c:dPt>
            <c:idx val="1"/>
            <c:bubble3D val="0"/>
            <c:spPr>
              <a:gradFill>
                <a:gsLst>
                  <a:gs pos="0">
                    <a:schemeClr val="bg1">
                      <a:lumMod val="75000"/>
                    </a:schemeClr>
                  </a:gs>
                  <a:gs pos="100000">
                    <a:schemeClr val="bg1">
                      <a:lumMod val="50000"/>
                    </a:schemeClr>
                  </a:gs>
                </a:gsLst>
                <a:lin ang="5400000" scaled="1"/>
              </a:gradFill>
              <a:ln w="19050">
                <a:noFill/>
              </a:ln>
              <a:effectLst>
                <a:outerShdw blurRad="101600" dist="50800" dir="2700000" algn="tl" rotWithShape="0">
                  <a:schemeClr val="bg1">
                    <a:lumMod val="50000"/>
                    <a:alpha val="40000"/>
                  </a:schemeClr>
                </a:outerShdw>
              </a:effectLst>
            </c:spPr>
            <c:extLst>
              <c:ext xmlns:c16="http://schemas.microsoft.com/office/drawing/2014/chart" uri="{C3380CC4-5D6E-409C-BE32-E72D297353CC}">
                <c16:uniqueId val="{00000003-A32A-C747-AC6C-AE999F73DD27}"/>
              </c:ext>
            </c:extLst>
          </c:dPt>
          <c:dPt>
            <c:idx val="2"/>
            <c:bubble3D val="0"/>
            <c:spPr>
              <a:gradFill>
                <a:gsLst>
                  <a:gs pos="0">
                    <a:srgbClr val="5BE7F0"/>
                  </a:gs>
                  <a:gs pos="100000">
                    <a:srgbClr val="00B0F0"/>
                  </a:gs>
                </a:gsLst>
                <a:lin ang="5400000" scaled="1"/>
              </a:gradFill>
              <a:ln w="19050">
                <a:noFill/>
              </a:ln>
              <a:effectLst>
                <a:outerShdw blurRad="101600" dist="50800" dir="2700000" algn="tl" rotWithShape="0">
                  <a:schemeClr val="bg1">
                    <a:lumMod val="50000"/>
                    <a:alpha val="40000"/>
                  </a:schemeClr>
                </a:outerShdw>
              </a:effectLst>
            </c:spPr>
            <c:extLst>
              <c:ext xmlns:c16="http://schemas.microsoft.com/office/drawing/2014/chart" uri="{C3380CC4-5D6E-409C-BE32-E72D297353CC}">
                <c16:uniqueId val="{00000005-A32A-C747-AC6C-AE999F73DD27}"/>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Leads!$E$32:$E$34</c:f>
              <c:strCache>
                <c:ptCount val="3"/>
                <c:pt idx="0">
                  <c:v>OPEN</c:v>
                </c:pt>
                <c:pt idx="1">
                  <c:v>LOST</c:v>
                </c:pt>
                <c:pt idx="2">
                  <c:v>WON</c:v>
                </c:pt>
              </c:strCache>
            </c:strRef>
          </c:cat>
          <c:val>
            <c:numRef>
              <c:f>Leads!$F$32:$F$34</c:f>
              <c:numCache>
                <c:formatCode>General</c:formatCode>
                <c:ptCount val="3"/>
                <c:pt idx="0">
                  <c:v>10</c:v>
                </c:pt>
                <c:pt idx="1">
                  <c:v>5</c:v>
                </c:pt>
                <c:pt idx="2">
                  <c:v>4</c:v>
                </c:pt>
              </c:numCache>
            </c:numRef>
          </c:val>
          <c:extLst>
            <c:ext xmlns:c16="http://schemas.microsoft.com/office/drawing/2014/chart" uri="{C3380CC4-5D6E-409C-BE32-E72D297353CC}">
              <c16:uniqueId val="{00000006-A32A-C747-AC6C-AE999F73DD27}"/>
            </c:ext>
          </c:extLst>
        </c:ser>
        <c:dLbls>
          <c:showLegendKey val="0"/>
          <c:showVal val="0"/>
          <c:showCatName val="0"/>
          <c:showSerName val="0"/>
          <c:showPercent val="0"/>
          <c:showBubbleSize val="0"/>
          <c:showLeaderLines val="1"/>
        </c:dLbls>
        <c:firstSliceAng val="0"/>
        <c:holeSize val="3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2000">
          <a:latin typeface="Century Gothic" panose="020B0502020202020204" pitchFamily="34" charset="0"/>
        </a:defRPr>
      </a:pPr>
      <a:endParaRPr lang="ru-R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1"/>
        <c:ser>
          <c:idx val="0"/>
          <c:order val="0"/>
          <c:spPr>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invertIfNegative val="0"/>
          <c:dPt>
            <c:idx val="0"/>
            <c:invertIfNegative val="0"/>
            <c:bubble3D val="0"/>
            <c:spPr>
              <a:gradFill>
                <a:gsLst>
                  <a:gs pos="0">
                    <a:schemeClr val="accent4">
                      <a:lumMod val="20000"/>
                      <a:lumOff val="80000"/>
                    </a:schemeClr>
                  </a:gs>
                  <a:gs pos="100000">
                    <a:schemeClr val="accent4"/>
                  </a:gs>
                </a:gsLst>
                <a:lin ang="2700000" scaled="0"/>
              </a:gra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1-231C-EC42-8D0D-F269510CFD9F}"/>
              </c:ext>
            </c:extLst>
          </c:dPt>
          <c:dPt>
            <c:idx val="1"/>
            <c:invertIfNegative val="0"/>
            <c:bubble3D val="0"/>
            <c:spPr>
              <a:gradFill>
                <a:gsLst>
                  <a:gs pos="0">
                    <a:srgbClr val="BFD77D"/>
                  </a:gs>
                  <a:gs pos="100000">
                    <a:srgbClr val="86BF4E"/>
                  </a:gs>
                </a:gsLst>
                <a:lin ang="2700000" scaled="0"/>
              </a:gra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3-231C-EC42-8D0D-F269510CFD9F}"/>
              </c:ext>
            </c:extLst>
          </c:dPt>
          <c:dPt>
            <c:idx val="2"/>
            <c:invertIfNegative val="0"/>
            <c:bubble3D val="0"/>
            <c:spPr>
              <a:gradFill>
                <a:gsLst>
                  <a:gs pos="0">
                    <a:srgbClr val="00BD32"/>
                  </a:gs>
                  <a:gs pos="100000">
                    <a:srgbClr val="009946"/>
                  </a:gs>
                </a:gsLst>
                <a:lin ang="2700000" scaled="0"/>
              </a:gra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5-231C-EC42-8D0D-F269510CFD9F}"/>
              </c:ext>
            </c:extLst>
          </c:dPt>
          <c:dPt>
            <c:idx val="3"/>
            <c:invertIfNegative val="0"/>
            <c:bubble3D val="0"/>
            <c:spPr>
              <a:gradFill>
                <a:gsLst>
                  <a:gs pos="0">
                    <a:srgbClr val="5BE7F0"/>
                  </a:gs>
                  <a:gs pos="100000">
                    <a:srgbClr val="0070C0"/>
                  </a:gs>
                </a:gsLst>
                <a:lin ang="2700000" scaled="0"/>
              </a:gra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7-231C-EC42-8D0D-F269510CFD9F}"/>
              </c:ext>
            </c:extLst>
          </c:dPt>
          <c:dPt>
            <c:idx val="4"/>
            <c:invertIfNegative val="0"/>
            <c:bubble3D val="0"/>
            <c:spPr>
              <a:gradFill>
                <a:gsLst>
                  <a:gs pos="0">
                    <a:schemeClr val="bg1">
                      <a:lumMod val="75000"/>
                    </a:schemeClr>
                  </a:gs>
                  <a:gs pos="100000">
                    <a:schemeClr val="tx1">
                      <a:lumMod val="65000"/>
                      <a:lumOff val="35000"/>
                    </a:schemeClr>
                  </a:gs>
                </a:gsLst>
                <a:lin ang="2700000" scaled="0"/>
              </a:gra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9-231C-EC42-8D0D-F269510CFD9F}"/>
              </c:ext>
            </c:extLst>
          </c:dPt>
          <c:dPt>
            <c:idx val="5"/>
            <c:invertIfNegative val="0"/>
            <c:bubble3D val="0"/>
            <c:spPr>
              <a:solidFill>
                <a:schemeClr val="accent6"/>
              </a:soli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B-231C-EC42-8D0D-F269510CFD9F}"/>
              </c:ext>
            </c:extLst>
          </c:dPt>
          <c:dPt>
            <c:idx val="6"/>
            <c:invertIfNegative val="0"/>
            <c:bubble3D val="0"/>
            <c:spPr>
              <a:solidFill>
                <a:schemeClr val="accent1">
                  <a:lumMod val="60000"/>
                </a:schemeClr>
              </a:soli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D-231C-EC42-8D0D-F269510CFD9F}"/>
              </c:ext>
            </c:extLst>
          </c:dPt>
          <c:dPt>
            <c:idx val="7"/>
            <c:invertIfNegative val="0"/>
            <c:bubble3D val="0"/>
            <c:spPr>
              <a:solidFill>
                <a:schemeClr val="accent2">
                  <a:lumMod val="60000"/>
                </a:schemeClr>
              </a:soli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0F-231C-EC42-8D0D-F269510CFD9F}"/>
              </c:ext>
            </c:extLst>
          </c:dPt>
          <c:dPt>
            <c:idx val="8"/>
            <c:invertIfNegative val="0"/>
            <c:bubble3D val="0"/>
            <c:spPr>
              <a:solidFill>
                <a:schemeClr val="accent3">
                  <a:lumMod val="60000"/>
                </a:schemeClr>
              </a:soli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11-231C-EC42-8D0D-F269510CFD9F}"/>
              </c:ext>
            </c:extLst>
          </c:dPt>
          <c:dPt>
            <c:idx val="9"/>
            <c:invertIfNegative val="0"/>
            <c:bubble3D val="0"/>
            <c:spPr>
              <a:solidFill>
                <a:schemeClr val="accent4">
                  <a:lumMod val="60000"/>
                </a:schemeClr>
              </a:solidFill>
              <a:ln>
                <a:noFill/>
              </a:ln>
              <a:effectLst>
                <a:outerShdw blurRad="50800" dist="38100" dir="8100000" algn="tr" rotWithShape="0">
                  <a:schemeClr val="bg1">
                    <a:lumMod val="50000"/>
                    <a:alpha val="40000"/>
                  </a:schemeClr>
                </a:outerShdw>
              </a:effectLst>
              <a:scene3d>
                <a:camera prst="orthographicFront"/>
                <a:lightRig rig="threePt" dir="t"/>
              </a:scene3d>
              <a:sp3d prstMaterial="matte"/>
            </c:spPr>
            <c:extLst>
              <c:ext xmlns:c16="http://schemas.microsoft.com/office/drawing/2014/chart" uri="{C3380CC4-5D6E-409C-BE32-E72D297353CC}">
                <c16:uniqueId val="{00000013-231C-EC42-8D0D-F269510CFD9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Opportunities!$B$31:$B$35</c:f>
              <c:strCache>
                <c:ptCount val="5"/>
                <c:pt idx="0">
                  <c:v>Qualification</c:v>
                </c:pt>
                <c:pt idx="1">
                  <c:v>Proposal</c:v>
                </c:pt>
                <c:pt idx="2">
                  <c:v>Negotiating</c:v>
                </c:pt>
                <c:pt idx="3">
                  <c:v>Closed - Won</c:v>
                </c:pt>
                <c:pt idx="4">
                  <c:v>Closed - Lost</c:v>
                </c:pt>
              </c:strCache>
            </c:strRef>
          </c:cat>
          <c:val>
            <c:numRef>
              <c:f>Opportunities!$C$31:$C$35</c:f>
              <c:numCache>
                <c:formatCode>General</c:formatCode>
                <c:ptCount val="5"/>
                <c:pt idx="0">
                  <c:v>1</c:v>
                </c:pt>
                <c:pt idx="1">
                  <c:v>1</c:v>
                </c:pt>
                <c:pt idx="2">
                  <c:v>2</c:v>
                </c:pt>
                <c:pt idx="3">
                  <c:v>4</c:v>
                </c:pt>
                <c:pt idx="4">
                  <c:v>2</c:v>
                </c:pt>
              </c:numCache>
            </c:numRef>
          </c:val>
          <c:extLst>
            <c:ext xmlns:c16="http://schemas.microsoft.com/office/drawing/2014/chart" uri="{C3380CC4-5D6E-409C-BE32-E72D297353CC}">
              <c16:uniqueId val="{00000014-231C-EC42-8D0D-F269510CFD9F}"/>
            </c:ext>
          </c:extLst>
        </c:ser>
        <c:dLbls>
          <c:showLegendKey val="0"/>
          <c:showVal val="0"/>
          <c:showCatName val="0"/>
          <c:showSerName val="0"/>
          <c:showPercent val="0"/>
          <c:showBubbleSize val="0"/>
        </c:dLbls>
        <c:gapWidth val="50"/>
        <c:axId val="89182223"/>
        <c:axId val="87614031"/>
      </c:barChart>
      <c:catAx>
        <c:axId val="891822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87614031"/>
        <c:crosses val="autoZero"/>
        <c:auto val="1"/>
        <c:lblAlgn val="ctr"/>
        <c:lblOffset val="100"/>
        <c:noMultiLvlLbl val="0"/>
      </c:catAx>
      <c:valAx>
        <c:axId val="8761403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891822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effectLst>
              <a:outerShdw blurRad="101600" dist="50800" dir="2700000" algn="tl" rotWithShape="0">
                <a:schemeClr val="bg1">
                  <a:lumMod val="50000"/>
                  <a:alpha val="40000"/>
                </a:schemeClr>
              </a:outerShdw>
            </a:effectLst>
          </c:spPr>
          <c:dPt>
            <c:idx val="0"/>
            <c:bubble3D val="0"/>
            <c:spPr>
              <a:gradFill>
                <a:gsLst>
                  <a:gs pos="0">
                    <a:srgbClr val="BFD77D"/>
                  </a:gs>
                  <a:gs pos="100000">
                    <a:srgbClr val="00BD32"/>
                  </a:gs>
                </a:gsLst>
                <a:lin ang="5400000" scaled="1"/>
              </a:gradFill>
              <a:ln w="19050">
                <a:noFill/>
              </a:ln>
              <a:effectLst>
                <a:outerShdw blurRad="101600" dist="50800" dir="2700000" algn="tl" rotWithShape="0">
                  <a:schemeClr val="bg1">
                    <a:lumMod val="50000"/>
                    <a:alpha val="40000"/>
                  </a:schemeClr>
                </a:outerShdw>
              </a:effectLst>
            </c:spPr>
            <c:extLst>
              <c:ext xmlns:c16="http://schemas.microsoft.com/office/drawing/2014/chart" uri="{C3380CC4-5D6E-409C-BE32-E72D297353CC}">
                <c16:uniqueId val="{00000001-8CEE-A04E-B210-0D4FF01EF92B}"/>
              </c:ext>
            </c:extLst>
          </c:dPt>
          <c:dPt>
            <c:idx val="1"/>
            <c:bubble3D val="0"/>
            <c:spPr>
              <a:gradFill>
                <a:gsLst>
                  <a:gs pos="0">
                    <a:schemeClr val="bg1">
                      <a:lumMod val="75000"/>
                    </a:schemeClr>
                  </a:gs>
                  <a:gs pos="100000">
                    <a:schemeClr val="bg1">
                      <a:lumMod val="50000"/>
                    </a:schemeClr>
                  </a:gs>
                </a:gsLst>
                <a:lin ang="5400000" scaled="1"/>
              </a:gradFill>
              <a:ln w="19050">
                <a:noFill/>
              </a:ln>
              <a:effectLst>
                <a:outerShdw blurRad="101600" dist="50800" dir="2700000" algn="tl" rotWithShape="0">
                  <a:schemeClr val="bg1">
                    <a:lumMod val="50000"/>
                    <a:alpha val="40000"/>
                  </a:schemeClr>
                </a:outerShdw>
              </a:effectLst>
            </c:spPr>
            <c:extLst>
              <c:ext xmlns:c16="http://schemas.microsoft.com/office/drawing/2014/chart" uri="{C3380CC4-5D6E-409C-BE32-E72D297353CC}">
                <c16:uniqueId val="{00000003-8CEE-A04E-B210-0D4FF01EF92B}"/>
              </c:ext>
            </c:extLst>
          </c:dPt>
          <c:dPt>
            <c:idx val="2"/>
            <c:bubble3D val="0"/>
            <c:spPr>
              <a:gradFill>
                <a:gsLst>
                  <a:gs pos="0">
                    <a:srgbClr val="5BE7F0"/>
                  </a:gs>
                  <a:gs pos="100000">
                    <a:srgbClr val="00B0F0"/>
                  </a:gs>
                </a:gsLst>
                <a:lin ang="5400000" scaled="1"/>
              </a:gradFill>
              <a:ln w="19050">
                <a:noFill/>
              </a:ln>
              <a:effectLst>
                <a:outerShdw blurRad="101600" dist="50800" dir="2700000" algn="tl" rotWithShape="0">
                  <a:schemeClr val="bg1">
                    <a:lumMod val="50000"/>
                    <a:alpha val="40000"/>
                  </a:schemeClr>
                </a:outerShdw>
              </a:effectLst>
            </c:spPr>
            <c:extLst>
              <c:ext xmlns:c16="http://schemas.microsoft.com/office/drawing/2014/chart" uri="{C3380CC4-5D6E-409C-BE32-E72D297353CC}">
                <c16:uniqueId val="{00000005-8CEE-A04E-B210-0D4FF01EF92B}"/>
              </c:ext>
            </c:extLst>
          </c:dPt>
          <c:dLbls>
            <c:spPr>
              <a:noFill/>
              <a:ln>
                <a:noFill/>
              </a:ln>
              <a:effectLst/>
            </c:spPr>
            <c:txPr>
              <a:bodyPr rot="0" spcFirstLastPara="1" vertOverflow="ellipsis" vert="horz" wrap="square" lIns="38100" tIns="19050" rIns="38100" bIns="19050" anchor="ctr" anchorCtr="1">
                <a:spAutoFit/>
              </a:bodyPr>
              <a:lstStyle/>
              <a:p>
                <a:pPr>
                  <a:defRPr sz="20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Opportunities!$E$31:$E$33</c:f>
              <c:strCache>
                <c:ptCount val="3"/>
                <c:pt idx="0">
                  <c:v>OPEN</c:v>
                </c:pt>
                <c:pt idx="1">
                  <c:v>LOST</c:v>
                </c:pt>
                <c:pt idx="2">
                  <c:v>WON</c:v>
                </c:pt>
              </c:strCache>
            </c:strRef>
          </c:cat>
          <c:val>
            <c:numRef>
              <c:f>Opportunities!$F$31:$F$33</c:f>
              <c:numCache>
                <c:formatCode>General</c:formatCode>
                <c:ptCount val="3"/>
                <c:pt idx="0">
                  <c:v>4</c:v>
                </c:pt>
                <c:pt idx="1">
                  <c:v>2</c:v>
                </c:pt>
                <c:pt idx="2">
                  <c:v>4</c:v>
                </c:pt>
              </c:numCache>
            </c:numRef>
          </c:val>
          <c:extLst>
            <c:ext xmlns:c16="http://schemas.microsoft.com/office/drawing/2014/chart" uri="{C3380CC4-5D6E-409C-BE32-E72D297353CC}">
              <c16:uniqueId val="{00000006-8CEE-A04E-B210-0D4FF01EF92B}"/>
            </c:ext>
          </c:extLst>
        </c:ser>
        <c:dLbls>
          <c:showLegendKey val="0"/>
          <c:showVal val="0"/>
          <c:showCatName val="0"/>
          <c:showSerName val="0"/>
          <c:showPercent val="0"/>
          <c:showBubbleSize val="0"/>
          <c:showLeaderLines val="1"/>
        </c:dLbls>
        <c:firstSliceAng val="0"/>
        <c:holeSize val="3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2000">
          <a:latin typeface="Century Gothic" panose="020B0502020202020204" pitchFamily="34" charset="0"/>
        </a:defRPr>
      </a:pPr>
      <a:endParaRPr lang="ru-R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a:outerShdw blurRad="76200" dist="50800" dir="8100000" algn="tr" rotWithShape="0">
                <a:schemeClr val="bg1">
                  <a:lumMod val="50000"/>
                  <a:alpha val="40000"/>
                </a:schemeClr>
              </a:outerShdw>
            </a:effectLst>
          </c:spPr>
          <c:invertIfNegative val="0"/>
          <c:dPt>
            <c:idx val="0"/>
            <c:invertIfNegative val="0"/>
            <c:bubble3D val="0"/>
            <c:spPr>
              <a:gradFill>
                <a:gsLst>
                  <a:gs pos="100000">
                    <a:schemeClr val="accent4">
                      <a:lumMod val="20000"/>
                      <a:lumOff val="80000"/>
                    </a:schemeClr>
                  </a:gs>
                  <a:gs pos="0">
                    <a:schemeClr val="accent4"/>
                  </a:gs>
                </a:gsLst>
                <a:lin ang="18000000" scaled="0"/>
              </a:gradFill>
              <a:ln>
                <a:noFill/>
              </a:ln>
              <a:effectLst>
                <a:outerShdw blurRad="76200" dist="50800" dir="8100000" algn="tr" rotWithShape="0">
                  <a:schemeClr val="bg1">
                    <a:lumMod val="50000"/>
                    <a:alpha val="40000"/>
                  </a:schemeClr>
                </a:outerShdw>
              </a:effectLst>
            </c:spPr>
            <c:extLst>
              <c:ext xmlns:c16="http://schemas.microsoft.com/office/drawing/2014/chart" uri="{C3380CC4-5D6E-409C-BE32-E72D297353CC}">
                <c16:uniqueId val="{00000001-397A-594A-9963-6CB41F8BD352}"/>
              </c:ext>
            </c:extLst>
          </c:dPt>
          <c:dPt>
            <c:idx val="1"/>
            <c:invertIfNegative val="0"/>
            <c:bubble3D val="0"/>
            <c:spPr>
              <a:gradFill>
                <a:gsLst>
                  <a:gs pos="100000">
                    <a:srgbClr val="BFD77D"/>
                  </a:gs>
                  <a:gs pos="0">
                    <a:srgbClr val="86BF4E"/>
                  </a:gs>
                </a:gsLst>
                <a:lin ang="18000000" scaled="0"/>
              </a:gradFill>
              <a:ln>
                <a:noFill/>
              </a:ln>
              <a:effectLst>
                <a:outerShdw blurRad="76200" dist="50800" dir="8100000" algn="tr" rotWithShape="0">
                  <a:schemeClr val="bg1">
                    <a:lumMod val="50000"/>
                    <a:alpha val="40000"/>
                  </a:schemeClr>
                </a:outerShdw>
              </a:effectLst>
            </c:spPr>
            <c:extLst>
              <c:ext xmlns:c16="http://schemas.microsoft.com/office/drawing/2014/chart" uri="{C3380CC4-5D6E-409C-BE32-E72D297353CC}">
                <c16:uniqueId val="{00000002-397A-594A-9963-6CB41F8BD352}"/>
              </c:ext>
            </c:extLst>
          </c:dPt>
          <c:dPt>
            <c:idx val="2"/>
            <c:invertIfNegative val="0"/>
            <c:bubble3D val="0"/>
            <c:spPr>
              <a:gradFill>
                <a:gsLst>
                  <a:gs pos="100000">
                    <a:srgbClr val="00BD32"/>
                  </a:gs>
                  <a:gs pos="0">
                    <a:srgbClr val="009946"/>
                  </a:gs>
                </a:gsLst>
                <a:lin ang="18000000" scaled="0"/>
              </a:gradFill>
              <a:ln>
                <a:noFill/>
              </a:ln>
              <a:effectLst>
                <a:outerShdw blurRad="76200" dist="50800" dir="8100000" algn="tr" rotWithShape="0">
                  <a:schemeClr val="bg1">
                    <a:lumMod val="50000"/>
                    <a:alpha val="40000"/>
                  </a:schemeClr>
                </a:outerShdw>
              </a:effectLst>
            </c:spPr>
            <c:extLst>
              <c:ext xmlns:c16="http://schemas.microsoft.com/office/drawing/2014/chart" uri="{C3380CC4-5D6E-409C-BE32-E72D297353CC}">
                <c16:uniqueId val="{00000003-397A-594A-9963-6CB41F8BD352}"/>
              </c:ext>
            </c:extLst>
          </c:dPt>
          <c:dPt>
            <c:idx val="3"/>
            <c:invertIfNegative val="0"/>
            <c:bubble3D val="0"/>
            <c:spPr>
              <a:gradFill>
                <a:gsLst>
                  <a:gs pos="100000">
                    <a:srgbClr val="5BE7F0"/>
                  </a:gs>
                  <a:gs pos="0">
                    <a:srgbClr val="0070C0"/>
                  </a:gs>
                </a:gsLst>
                <a:lin ang="18000000" scaled="0"/>
              </a:gradFill>
              <a:ln>
                <a:noFill/>
              </a:ln>
              <a:effectLst>
                <a:outerShdw blurRad="76200" dist="50800" dir="8100000" algn="tr" rotWithShape="0">
                  <a:schemeClr val="bg1">
                    <a:lumMod val="50000"/>
                    <a:alpha val="40000"/>
                  </a:schemeClr>
                </a:outerShdw>
              </a:effectLst>
            </c:spPr>
            <c:extLst>
              <c:ext xmlns:c16="http://schemas.microsoft.com/office/drawing/2014/chart" uri="{C3380CC4-5D6E-409C-BE32-E72D297353CC}">
                <c16:uniqueId val="{00000004-397A-594A-9963-6CB41F8BD352}"/>
              </c:ext>
            </c:extLst>
          </c:dPt>
          <c:dPt>
            <c:idx val="4"/>
            <c:invertIfNegative val="0"/>
            <c:bubble3D val="0"/>
            <c:spPr>
              <a:gradFill>
                <a:gsLst>
                  <a:gs pos="100000">
                    <a:schemeClr val="bg1">
                      <a:lumMod val="75000"/>
                    </a:schemeClr>
                  </a:gs>
                  <a:gs pos="0">
                    <a:schemeClr val="tx1">
                      <a:lumMod val="65000"/>
                      <a:lumOff val="35000"/>
                    </a:schemeClr>
                  </a:gs>
                </a:gsLst>
                <a:lin ang="18000000" scaled="0"/>
              </a:gradFill>
              <a:ln>
                <a:noFill/>
              </a:ln>
              <a:effectLst>
                <a:outerShdw blurRad="76200" dist="50800" dir="8100000" algn="tr" rotWithShape="0">
                  <a:schemeClr val="bg1">
                    <a:lumMod val="50000"/>
                    <a:alpha val="40000"/>
                  </a:schemeClr>
                </a:outerShdw>
              </a:effectLst>
            </c:spPr>
            <c:extLst>
              <c:ext xmlns:c16="http://schemas.microsoft.com/office/drawing/2014/chart" uri="{C3380CC4-5D6E-409C-BE32-E72D297353CC}">
                <c16:uniqueId val="{00000005-397A-594A-9963-6CB41F8BD35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Opportunities!$B$38:$B$42</c:f>
              <c:strCache>
                <c:ptCount val="5"/>
                <c:pt idx="0">
                  <c:v>Qualification</c:v>
                </c:pt>
                <c:pt idx="1">
                  <c:v>Proposal</c:v>
                </c:pt>
                <c:pt idx="2">
                  <c:v>Negotiating</c:v>
                </c:pt>
                <c:pt idx="3">
                  <c:v>Closed - Won</c:v>
                </c:pt>
                <c:pt idx="4">
                  <c:v>Closed - Lost</c:v>
                </c:pt>
              </c:strCache>
            </c:strRef>
          </c:cat>
          <c:val>
            <c:numRef>
              <c:f>Opportunities!$C$38:$C$42</c:f>
              <c:numCache>
                <c:formatCode>_("$"* #,##0.00_);_("$"* \(#,##0.00\);_("$"* "-"??_);_(@_)</c:formatCode>
                <c:ptCount val="5"/>
                <c:pt idx="0">
                  <c:v>1600000</c:v>
                </c:pt>
                <c:pt idx="1">
                  <c:v>2500000</c:v>
                </c:pt>
                <c:pt idx="2">
                  <c:v>1750000</c:v>
                </c:pt>
                <c:pt idx="3">
                  <c:v>15600000</c:v>
                </c:pt>
                <c:pt idx="4">
                  <c:v>4750000</c:v>
                </c:pt>
              </c:numCache>
            </c:numRef>
          </c:val>
          <c:extLst>
            <c:ext xmlns:c16="http://schemas.microsoft.com/office/drawing/2014/chart" uri="{C3380CC4-5D6E-409C-BE32-E72D297353CC}">
              <c16:uniqueId val="{00000000-397A-594A-9963-6CB41F8BD352}"/>
            </c:ext>
          </c:extLst>
        </c:ser>
        <c:dLbls>
          <c:showLegendKey val="0"/>
          <c:showVal val="0"/>
          <c:showCatName val="0"/>
          <c:showSerName val="0"/>
          <c:showPercent val="0"/>
          <c:showBubbleSize val="0"/>
        </c:dLbls>
        <c:gapWidth val="50"/>
        <c:axId val="193094399"/>
        <c:axId val="193447231"/>
      </c:barChart>
      <c:catAx>
        <c:axId val="193094399"/>
        <c:scaling>
          <c:orientation val="maxMin"/>
        </c:scaling>
        <c:delete val="0"/>
        <c:axPos val="l"/>
        <c:numFmt formatCode="General" sourceLinked="1"/>
        <c:majorTickMark val="in"/>
        <c:minorTickMark val="out"/>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93447231"/>
        <c:crosses val="autoZero"/>
        <c:auto val="1"/>
        <c:lblAlgn val="ctr"/>
        <c:lblOffset val="100"/>
        <c:noMultiLvlLbl val="0"/>
      </c:catAx>
      <c:valAx>
        <c:axId val="193447231"/>
        <c:scaling>
          <c:orientation val="minMax"/>
        </c:scaling>
        <c:delete val="0"/>
        <c:axPos val="t"/>
        <c:majorGridlines>
          <c:spPr>
            <a:ln w="9525" cap="flat" cmpd="sng" algn="ctr">
              <a:solidFill>
                <a:schemeClr val="tx1">
                  <a:lumMod val="15000"/>
                  <a:lumOff val="85000"/>
                </a:schemeClr>
              </a:solidFill>
              <a:round/>
            </a:ln>
            <a:effectLst/>
          </c:spPr>
        </c:majorGridlines>
        <c:numFmt formatCode="_(&quot;$&quot;* #,##0.00_);_(&quot;$&quot;* \(#,##0.0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ru-RU"/>
          </a:p>
        </c:txPr>
        <c:crossAx val="193094399"/>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7">
  <a:schemeClr val="accent4"/>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1.xml"/><Relationship Id="rId7" Type="http://schemas.openxmlformats.org/officeDocument/2006/relationships/chart" Target="../charts/chart5.xml"/><Relationship Id="rId2" Type="http://schemas.openxmlformats.org/officeDocument/2006/relationships/image" Target="../media/image1.png"/><Relationship Id="rId1" Type="http://schemas.openxmlformats.org/officeDocument/2006/relationships/hyperlink" Target="http://bit.ly/2KCbICr" TargetMode="External"/><Relationship Id="rId6" Type="http://schemas.openxmlformats.org/officeDocument/2006/relationships/chart" Target="../charts/chart4.xml"/><Relationship Id="rId5" Type="http://schemas.openxmlformats.org/officeDocument/2006/relationships/chart" Target="../charts/chart3.xml"/><Relationship Id="rId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3530600</xdr:colOff>
      <xdr:row>1</xdr:row>
      <xdr:rowOff>0</xdr:rowOff>
    </xdr:to>
    <xdr:pic>
      <xdr:nvPicPr>
        <xdr:cNvPr id="2" name="Picture 1">
          <a:hlinkClick xmlns:r="http://schemas.openxmlformats.org/officeDocument/2006/relationships" r:id="rId1"/>
          <a:extLst>
            <a:ext uri="{FF2B5EF4-FFF2-40B4-BE49-F238E27FC236}">
              <a16:creationId xmlns:a16="http://schemas.microsoft.com/office/drawing/2014/main" id="{180994B7-03A2-CB48-978B-E23F56324FDF}"/>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twoCellAnchor>
    <xdr:from>
      <xdr:col>3</xdr:col>
      <xdr:colOff>0</xdr:colOff>
      <xdr:row>5</xdr:row>
      <xdr:rowOff>0</xdr:rowOff>
    </xdr:from>
    <xdr:to>
      <xdr:col>3</xdr:col>
      <xdr:colOff>4572000</xdr:colOff>
      <xdr:row>6</xdr:row>
      <xdr:rowOff>2679700</xdr:rowOff>
    </xdr:to>
    <xdr:graphicFrame macro="">
      <xdr:nvGraphicFramePr>
        <xdr:cNvPr id="4" name="Chart 3">
          <a:extLst>
            <a:ext uri="{FF2B5EF4-FFF2-40B4-BE49-F238E27FC236}">
              <a16:creationId xmlns:a16="http://schemas.microsoft.com/office/drawing/2014/main" id="{D074A9D2-51BB-7B43-954D-3284BBD7FC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5</xdr:row>
      <xdr:rowOff>0</xdr:rowOff>
    </xdr:from>
    <xdr:to>
      <xdr:col>5</xdr:col>
      <xdr:colOff>4368800</xdr:colOff>
      <xdr:row>7</xdr:row>
      <xdr:rowOff>63500</xdr:rowOff>
    </xdr:to>
    <xdr:graphicFrame macro="">
      <xdr:nvGraphicFramePr>
        <xdr:cNvPr id="5" name="Chart 4">
          <a:extLst>
            <a:ext uri="{FF2B5EF4-FFF2-40B4-BE49-F238E27FC236}">
              <a16:creationId xmlns:a16="http://schemas.microsoft.com/office/drawing/2014/main" id="{02C52EDD-6A37-2F4D-89A7-5EAF066BF3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10</xdr:row>
      <xdr:rowOff>0</xdr:rowOff>
    </xdr:from>
    <xdr:to>
      <xdr:col>3</xdr:col>
      <xdr:colOff>4572000</xdr:colOff>
      <xdr:row>11</xdr:row>
      <xdr:rowOff>2679700</xdr:rowOff>
    </xdr:to>
    <xdr:graphicFrame macro="">
      <xdr:nvGraphicFramePr>
        <xdr:cNvPr id="6" name="Chart 5">
          <a:extLst>
            <a:ext uri="{FF2B5EF4-FFF2-40B4-BE49-F238E27FC236}">
              <a16:creationId xmlns:a16="http://schemas.microsoft.com/office/drawing/2014/main" id="{C4D16625-1F01-3C4C-A38C-06AD4DDB35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0</xdr:colOff>
      <xdr:row>10</xdr:row>
      <xdr:rowOff>0</xdr:rowOff>
    </xdr:from>
    <xdr:to>
      <xdr:col>5</xdr:col>
      <xdr:colOff>4368800</xdr:colOff>
      <xdr:row>12</xdr:row>
      <xdr:rowOff>0</xdr:rowOff>
    </xdr:to>
    <xdr:graphicFrame macro="">
      <xdr:nvGraphicFramePr>
        <xdr:cNvPr id="7" name="Chart 6">
          <a:extLst>
            <a:ext uri="{FF2B5EF4-FFF2-40B4-BE49-F238E27FC236}">
              <a16:creationId xmlns:a16="http://schemas.microsoft.com/office/drawing/2014/main" id="{E0F6F294-66B6-8444-AFF9-011283340B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17</xdr:row>
      <xdr:rowOff>50800</xdr:rowOff>
    </xdr:from>
    <xdr:to>
      <xdr:col>5</xdr:col>
      <xdr:colOff>4368800</xdr:colOff>
      <xdr:row>17</xdr:row>
      <xdr:rowOff>2857500</xdr:rowOff>
    </xdr:to>
    <xdr:graphicFrame macro="">
      <xdr:nvGraphicFramePr>
        <xdr:cNvPr id="8" name="Chart 7">
          <a:extLst>
            <a:ext uri="{FF2B5EF4-FFF2-40B4-BE49-F238E27FC236}">
              <a16:creationId xmlns:a16="http://schemas.microsoft.com/office/drawing/2014/main" id="{E5DC0C80-0417-DB43-AE91-0A7F9AE4C4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Distributed-Team-Meeting-Planner10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stributed Team Meeting Plan"/>
    </sheetNames>
    <sheetDataSet>
      <sheetData sheetId="0">
        <row r="6">
          <cell r="D6">
            <v>0.4375</v>
          </cell>
          <cell r="E6">
            <v>0.48958333333333331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93574C1-3F72-0940-9EEB-47BF104385C1}" name="CRM_Leads_table" displayName="CRM_Leads_table" ref="B3:R28" totalsRowCount="1" headerRowDxfId="94" dataDxfId="92" totalsRowDxfId="90" headerRowBorderDxfId="93" tableBorderDxfId="91" totalsRowBorderDxfId="89">
  <autoFilter ref="B3:R27" xr:uid="{959D5892-E2FA-CD4A-82D7-D2424A3A3EA1}"/>
  <tableColumns count="17">
    <tableColumn id="1" xr3:uid="{787B30B8-BE13-974B-9F5A-3AB68B5CDF8B}" name="COMPANY NAME" totalsRowFunction="count" dataDxfId="88" totalsRowDxfId="87"/>
    <tableColumn id="5" xr3:uid="{B4614DBF-0072-5B4B-B950-16CA57FC8507}" name="CONTACT NAME" dataDxfId="86" totalsRowDxfId="85"/>
    <tableColumn id="2" xr3:uid="{24B99012-E256-7D42-8496-83C83036EF3A}" name="JOB TITLE" dataDxfId="84" totalsRowDxfId="83"/>
    <tableColumn id="19" xr3:uid="{14056D68-692B-1F47-A163-163431AA09C3}" name="DATE OF LAST CONTACT" dataDxfId="82" totalsRowDxfId="81"/>
    <tableColumn id="18" xr3:uid="{780DE2A8-61CB-394D-ADEE-B69CC35A5581}" name="DATE OF NEXT CONTACT" dataDxfId="80" totalsRowDxfId="79"/>
    <tableColumn id="23" xr3:uid="{C1D17F2A-5D8E-F644-9C64-1F6E053A58E4}" name="LEAD SOURCE" dataDxfId="78" totalsRowDxfId="77"/>
    <tableColumn id="22" xr3:uid="{EFA377D1-8474-9540-AE63-20FADD748C52}" name="LEAD STATUS" dataDxfId="76" totalsRowDxfId="75"/>
    <tableColumn id="3" xr3:uid="{AE2A3E6F-8978-6A4C-9928-549FD5D00C34}" name="NEXT ACTION" dataDxfId="74" totalsRowDxfId="73"/>
    <tableColumn id="10" xr3:uid="{50878607-D7DF-C443-9F49-2B3E86D38033}" name="EMAIL ADDRESS" dataDxfId="72" totalsRowDxfId="71"/>
    <tableColumn id="11" xr3:uid="{A82470CE-029D-1C49-BA01-A863E407DCAF}" name="PHONE" dataDxfId="70" totalsRowDxfId="69"/>
    <tableColumn id="14" xr3:uid="{08531DE6-57AB-CD4C-A7FE-4160AE3207C0}" name="WEBSITE" dataDxfId="68" totalsRowDxfId="67"/>
    <tableColumn id="17" xr3:uid="{B8BE0EEF-5228-3341-8846-AC8D472E23A5}" name="MAILING ADDRESS" dataDxfId="66" totalsRowDxfId="65"/>
    <tableColumn id="7" xr3:uid="{2C6ED64E-64A2-5A47-B07E-0473F096472C}" name="CITY" dataDxfId="64" totalsRowDxfId="63"/>
    <tableColumn id="8" xr3:uid="{CBB44854-4765-CA46-B606-417EB2C67C46}" name="STATE" dataDxfId="62" totalsRowDxfId="61"/>
    <tableColumn id="20" xr3:uid="{00A1C9BE-96ED-0E46-ABFA-DA05A4E78FB1}" name="ZIP" dataDxfId="60" totalsRowDxfId="59"/>
    <tableColumn id="4" xr3:uid="{CE32B3B0-8301-E34E-85AA-170D83321934}" name="COUNTRY" dataDxfId="58" totalsRowDxfId="57"/>
    <tableColumn id="9" xr3:uid="{031454BC-3B4C-1F44-965E-E9EF63C24CC2}" name="NOTES" dataDxfId="56" totalsRowDxfId="5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BA9147C-EFFF-1E4E-B423-1130DD0A1774}" name="Opportunities_table" displayName="Opportunities_table" ref="B3:O27" totalsRowCount="1" headerRowDxfId="33" dataDxfId="31" totalsRowDxfId="29" headerRowBorderDxfId="32" tableBorderDxfId="30" totalsRowBorderDxfId="28">
  <autoFilter ref="B3:O26" xr:uid="{959D5892-E2FA-CD4A-82D7-D2424A3A3EA1}"/>
  <tableColumns count="14">
    <tableColumn id="1" xr3:uid="{334A72E0-7DA7-E944-94F6-A2159A6A9F59}" name="DEAL TITLE" totalsRowFunction="count" dataDxfId="27" totalsRowDxfId="26"/>
    <tableColumn id="5" xr3:uid="{34F87094-3E7D-4949-88A0-4AB46EAE029C}" name="COMPANY" dataDxfId="25" totalsRowDxfId="24"/>
    <tableColumn id="13" xr3:uid="{0DC24A7C-A158-934F-A702-C69F58C88DC2}" name="SIZE OF DEAL" totalsRowFunction="custom" dataDxfId="23" totalsRowDxfId="22">
      <totalsRowFormula>SUM(D4:D26)</totalsRowFormula>
    </tableColumn>
    <tableColumn id="15" xr3:uid="{C5661D6C-5DC4-B94A-82FD-20F5A5A6C74C}" name="PROBABILITY _x000a_OF DEAL" totalsRowFunction="average" dataDxfId="21" totalsRowDxfId="20"/>
    <tableColumn id="12" xr3:uid="{5561352F-C288-BB47-BEEA-B0CE494FB555}" name="WEIGHTED _x000a_FORECAST" totalsRowFunction="custom" dataDxfId="19" totalsRowDxfId="18">
      <calculatedColumnFormula>Opportunities_table[[#This Row],[SIZE OF DEAL]]*Opportunities_table[[#This Row],[PROBABILITY 
OF DEAL]]</calculatedColumnFormula>
      <totalsRowFormula>SUM(F4:F26)</totalsRowFormula>
    </tableColumn>
    <tableColumn id="6" xr3:uid="{A4103801-BA0F-3749-B27B-ED5B9DED588F}" name="DEAL STAGE" dataDxfId="17" totalsRowDxfId="16"/>
    <tableColumn id="21" xr3:uid="{9CF601BA-293C-F648-97D8-B12030B46FF6}" name="DEAL _x000a_STATUS" dataDxfId="15" totalsRowDxfId="14"/>
    <tableColumn id="16" xr3:uid="{E58ED2FF-477D-7441-8A06-009D1B2C270F}" name="DATE INITIATED" dataDxfId="13" totalsRowDxfId="12"/>
    <tableColumn id="19" xr3:uid="{A9425C2D-EC96-B14A-8DB6-09D463871208}" name="CLOSING DATE" dataDxfId="11" totalsRowDxfId="10"/>
    <tableColumn id="3" xr3:uid="{60EE9EF3-1A24-3E47-B43D-FE6D105C64EE}" name="NEXT ACTION" dataDxfId="9" totalsRowDxfId="8"/>
    <tableColumn id="10" xr3:uid="{2ECEBC88-5A12-AD42-B87D-EA1C17514263}" name="CONTACT NAME" dataDxfId="7" totalsRowDxfId="6"/>
    <tableColumn id="4" xr3:uid="{3ED4F45D-9E1C-6F42-9EA3-3C2B2FAA9336}" name="EMAIL ADDRESS" dataDxfId="5" totalsRowDxfId="4"/>
    <tableColumn id="11" xr3:uid="{E1B4A704-162B-644E-A438-AAA3073C1024}" name="PHONE" dataDxfId="3" totalsRowDxfId="2"/>
    <tableColumn id="9" xr3:uid="{1FED08FC-BB7C-6440-8F5A-18AEDC457F99}" name="NOTES" dataDxfId="1" totalsRow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bit.ly/2KCbICr"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9E666-BC29-9349-8CF6-997CAD7CE641}">
  <sheetPr>
    <tabColor theme="3" tint="0.59999389629810485"/>
    <pageSetUpPr fitToPage="1"/>
  </sheetPr>
  <dimension ref="A1:F21"/>
  <sheetViews>
    <sheetView showGridLines="0" tabSelected="1" workbookViewId="0">
      <pane ySplit="1" topLeftCell="A2" activePane="bottomLeft" state="frozen"/>
      <selection pane="bottomLeft" activeCell="B20" sqref="B20:F20"/>
    </sheetView>
  </sheetViews>
  <sheetFormatPr defaultColWidth="10.796875" defaultRowHeight="15" x14ac:dyDescent="0.25"/>
  <cols>
    <col min="1" max="1" width="3.296875" style="1" customWidth="1"/>
    <col min="2" max="2" width="15.19921875" style="3" customWidth="1"/>
    <col min="3" max="3" width="3.296875" style="3" customWidth="1"/>
    <col min="4" max="4" width="60.296875" style="3" customWidth="1"/>
    <col min="5" max="5" width="3.296875" style="1" customWidth="1"/>
    <col min="6" max="6" width="57.69921875" style="1" customWidth="1"/>
    <col min="7" max="7" width="3.296875" style="1" customWidth="1"/>
    <col min="8" max="9" width="11.796875" style="1" customWidth="1"/>
    <col min="10" max="10" width="12.796875" style="1" customWidth="1"/>
    <col min="11" max="11" width="11.796875" style="1" customWidth="1"/>
    <col min="12" max="13" width="10.796875" style="1"/>
    <col min="14" max="14" width="15.796875" style="1" customWidth="1"/>
    <col min="15" max="15" width="20.796875" style="1" customWidth="1"/>
    <col min="16" max="16384" width="10.796875" style="1"/>
  </cols>
  <sheetData>
    <row r="1" spans="1:6" customFormat="1" ht="196.95" customHeight="1" x14ac:dyDescent="0.3">
      <c r="B1" s="16"/>
    </row>
    <row r="2" spans="1:6" s="17" customFormat="1" ht="42" customHeight="1" x14ac:dyDescent="0.3">
      <c r="B2" s="18" t="s">
        <v>100</v>
      </c>
    </row>
    <row r="3" spans="1:6" s="21" customFormat="1" ht="34.950000000000003" customHeight="1" x14ac:dyDescent="0.3">
      <c r="A3" s="20"/>
      <c r="B3" s="56" t="s">
        <v>101</v>
      </c>
      <c r="C3" s="22"/>
      <c r="D3" s="22"/>
      <c r="E3" s="22"/>
      <c r="F3" s="22"/>
    </row>
    <row r="4" spans="1:6" s="21" customFormat="1" ht="34.950000000000003" customHeight="1" x14ac:dyDescent="0.3">
      <c r="A4" s="20"/>
      <c r="B4" s="84" t="s">
        <v>85</v>
      </c>
      <c r="C4" s="22"/>
      <c r="D4" s="22"/>
      <c r="E4" s="22"/>
      <c r="F4" s="22"/>
    </row>
    <row r="5" spans="1:6" ht="24" customHeight="1" x14ac:dyDescent="0.25">
      <c r="B5" s="83" t="s">
        <v>86</v>
      </c>
      <c r="C5" s="9"/>
      <c r="D5" s="88" t="s">
        <v>88</v>
      </c>
      <c r="E5" s="8"/>
      <c r="F5" s="88" t="s">
        <v>87</v>
      </c>
    </row>
    <row r="6" spans="1:6" ht="69" customHeight="1" x14ac:dyDescent="0.25">
      <c r="B6" s="87">
        <f>COUNTA(CRM_Leads_table[COMPANY NAME])</f>
        <v>20</v>
      </c>
      <c r="C6" s="9"/>
      <c r="D6" s="9"/>
      <c r="E6" s="8"/>
      <c r="F6" s="8"/>
    </row>
    <row r="7" spans="1:6" ht="211.95" customHeight="1" x14ac:dyDescent="0.25">
      <c r="B7" s="9"/>
      <c r="C7" s="9"/>
      <c r="D7" s="9"/>
      <c r="E7" s="8"/>
      <c r="F7" s="8"/>
    </row>
    <row r="8" spans="1:6" x14ac:dyDescent="0.25">
      <c r="B8" s="9"/>
      <c r="C8" s="9"/>
      <c r="D8" s="9"/>
      <c r="E8" s="8"/>
      <c r="F8" s="8"/>
    </row>
    <row r="9" spans="1:6" s="21" customFormat="1" ht="34.950000000000003" customHeight="1" x14ac:dyDescent="0.3">
      <c r="A9" s="20"/>
      <c r="B9" s="84" t="s">
        <v>24</v>
      </c>
      <c r="C9" s="22"/>
      <c r="D9" s="22"/>
      <c r="E9" s="22"/>
      <c r="F9" s="22"/>
    </row>
    <row r="10" spans="1:6" ht="24" customHeight="1" x14ac:dyDescent="0.25">
      <c r="B10" s="83" t="s">
        <v>86</v>
      </c>
      <c r="C10" s="9"/>
      <c r="D10" s="88" t="s">
        <v>94</v>
      </c>
      <c r="E10" s="8"/>
      <c r="F10" s="88" t="s">
        <v>95</v>
      </c>
    </row>
    <row r="11" spans="1:6" ht="69" customHeight="1" x14ac:dyDescent="0.25">
      <c r="B11" s="87">
        <f>COUNTA(Opportunities_table[DEAL TITLE])</f>
        <v>10</v>
      </c>
      <c r="C11" s="9"/>
      <c r="D11" s="9"/>
      <c r="E11" s="8"/>
      <c r="F11" s="8"/>
    </row>
    <row r="12" spans="1:6" ht="211.95" customHeight="1" x14ac:dyDescent="0.25">
      <c r="B12" s="9"/>
      <c r="C12" s="9"/>
      <c r="D12" s="9"/>
      <c r="E12" s="8"/>
      <c r="F12" s="8"/>
    </row>
    <row r="14" spans="1:6" ht="24" customHeight="1" x14ac:dyDescent="0.25">
      <c r="B14" s="95" t="s">
        <v>96</v>
      </c>
      <c r="C14" s="95"/>
      <c r="D14" s="95"/>
    </row>
    <row r="15" spans="1:6" ht="68.400000000000006" x14ac:dyDescent="0.25">
      <c r="B15" s="96">
        <f>SUM(Opportunities!D4:D26)</f>
        <v>26200000</v>
      </c>
      <c r="C15" s="96"/>
      <c r="D15" s="96"/>
    </row>
    <row r="17" spans="1:6" ht="24" customHeight="1" x14ac:dyDescent="0.25">
      <c r="B17" s="95" t="s">
        <v>97</v>
      </c>
      <c r="C17" s="95"/>
      <c r="D17" s="95"/>
    </row>
    <row r="18" spans="1:6" ht="226.95" customHeight="1" x14ac:dyDescent="0.25"/>
    <row r="20" spans="1:6" customFormat="1" ht="49.95" customHeight="1" x14ac:dyDescent="0.3">
      <c r="A20" s="19"/>
      <c r="B20" s="94" t="s">
        <v>9</v>
      </c>
      <c r="C20" s="94"/>
      <c r="D20" s="94"/>
      <c r="E20" s="94"/>
      <c r="F20" s="94"/>
    </row>
    <row r="21" spans="1:6" x14ac:dyDescent="0.25">
      <c r="A21" s="8"/>
      <c r="B21" s="9"/>
      <c r="C21" s="9"/>
      <c r="D21" s="9"/>
      <c r="E21" s="8"/>
      <c r="F21" s="8"/>
    </row>
  </sheetData>
  <mergeCells count="4">
    <mergeCell ref="B20:F20"/>
    <mergeCell ref="B14:D14"/>
    <mergeCell ref="B15:D15"/>
    <mergeCell ref="B17:D17"/>
  </mergeCells>
  <hyperlinks>
    <hyperlink ref="B20:F20" r:id="rId1" display="CLICK HERE TO CREATE IN SMARTSHEET" xr:uid="{901CC881-3E14-40C0-B478-272F88F3991B}"/>
  </hyperlinks>
  <pageMargins left="0.3" right="0.3" top="0.3" bottom="0.3" header="0" footer="0"/>
  <pageSetup scale="67" fitToHeight="0"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0ED13-A385-2B44-B157-2E137635435B}">
  <sheetPr>
    <tabColor theme="0" tint="-0.249977111117893"/>
    <pageSetUpPr fitToPage="1"/>
  </sheetPr>
  <dimension ref="A1:V53"/>
  <sheetViews>
    <sheetView showGridLines="0" workbookViewId="0">
      <selection activeCell="B4" sqref="B4"/>
    </sheetView>
  </sheetViews>
  <sheetFormatPr defaultColWidth="10.796875" defaultRowHeight="15" x14ac:dyDescent="0.25"/>
  <cols>
    <col min="1" max="1" width="3.296875" style="1" customWidth="1"/>
    <col min="2" max="2" width="15.796875" style="3" customWidth="1"/>
    <col min="3" max="4" width="12.796875" style="3" customWidth="1"/>
    <col min="5" max="5" width="15.796875" style="4" customWidth="1"/>
    <col min="6" max="7" width="15.796875" style="5" customWidth="1"/>
    <col min="8" max="8" width="9.796875" style="5" customWidth="1"/>
    <col min="9" max="9" width="20.796875" style="1" customWidth="1"/>
    <col min="10" max="10" width="12.796875" style="1" customWidth="1"/>
    <col min="11" max="12" width="11.796875" style="1" customWidth="1"/>
    <col min="13" max="13" width="12.796875" style="1" customWidth="1"/>
    <col min="14" max="14" width="11.796875" style="1" customWidth="1"/>
    <col min="15" max="16" width="10.796875" style="1"/>
    <col min="17" max="17" width="15.796875" style="1" customWidth="1"/>
    <col min="18" max="18" width="20.796875" style="1" customWidth="1"/>
    <col min="19" max="19" width="3.296875" style="1" customWidth="1"/>
    <col min="20" max="20" width="15.796875" style="1" customWidth="1"/>
    <col min="21" max="21" width="3.296875" style="1" customWidth="1"/>
    <col min="22" max="22" width="9.796875" style="1" customWidth="1"/>
    <col min="23" max="23" width="3.296875" style="1" customWidth="1"/>
    <col min="24" max="16384" width="10.796875" style="1"/>
  </cols>
  <sheetData>
    <row r="1" spans="1:22" s="21" customFormat="1" ht="34.950000000000003" customHeight="1" x14ac:dyDescent="0.35">
      <c r="A1" s="20"/>
      <c r="B1" s="56" t="s">
        <v>85</v>
      </c>
      <c r="C1" s="22"/>
      <c r="D1" s="22"/>
      <c r="E1" s="23"/>
      <c r="F1" s="23"/>
      <c r="G1" s="23"/>
      <c r="H1" s="23"/>
      <c r="I1" s="20"/>
    </row>
    <row r="2" spans="1:22" ht="22.05" customHeight="1" thickBot="1" x14ac:dyDescent="0.3">
      <c r="A2" s="8"/>
      <c r="B2" s="24" t="s">
        <v>2</v>
      </c>
      <c r="C2" s="24"/>
      <c r="D2" s="24"/>
      <c r="E2" s="24"/>
      <c r="F2" s="39"/>
      <c r="G2" s="39"/>
      <c r="H2" s="39"/>
      <c r="I2" s="40"/>
      <c r="J2" s="39" t="s">
        <v>16</v>
      </c>
      <c r="K2" s="41"/>
      <c r="L2" s="41"/>
      <c r="M2" s="41"/>
      <c r="N2" s="41"/>
      <c r="O2" s="41"/>
      <c r="P2" s="41"/>
      <c r="Q2" s="41"/>
      <c r="R2" s="39" t="s">
        <v>7</v>
      </c>
    </row>
    <row r="3" spans="1:22" s="2" customFormat="1" ht="34.950000000000003" customHeight="1" x14ac:dyDescent="0.3">
      <c r="A3" s="13"/>
      <c r="B3" s="35" t="s">
        <v>1</v>
      </c>
      <c r="C3" s="35" t="s">
        <v>0</v>
      </c>
      <c r="D3" s="35" t="s">
        <v>44</v>
      </c>
      <c r="E3" s="25" t="s">
        <v>14</v>
      </c>
      <c r="F3" s="25" t="s">
        <v>15</v>
      </c>
      <c r="G3" s="25" t="s">
        <v>45</v>
      </c>
      <c r="H3" s="25" t="s">
        <v>46</v>
      </c>
      <c r="I3" s="37" t="s">
        <v>5</v>
      </c>
      <c r="J3" s="38" t="s">
        <v>17</v>
      </c>
      <c r="K3" s="38" t="s">
        <v>18</v>
      </c>
      <c r="L3" s="38" t="s">
        <v>47</v>
      </c>
      <c r="M3" s="38" t="s">
        <v>19</v>
      </c>
      <c r="N3" s="38" t="s">
        <v>20</v>
      </c>
      <c r="O3" s="51" t="s">
        <v>21</v>
      </c>
      <c r="P3" s="51" t="s">
        <v>22</v>
      </c>
      <c r="Q3" s="38" t="s">
        <v>23</v>
      </c>
      <c r="R3" s="37" t="s">
        <v>6</v>
      </c>
      <c r="T3" s="82" t="s">
        <v>75</v>
      </c>
      <c r="V3" s="75" t="s">
        <v>74</v>
      </c>
    </row>
    <row r="4" spans="1:22" ht="18" customHeight="1" x14ac:dyDescent="0.25">
      <c r="A4" s="8"/>
      <c r="B4" s="31" t="s">
        <v>54</v>
      </c>
      <c r="C4" s="31"/>
      <c r="D4" s="31"/>
      <c r="E4" s="32"/>
      <c r="F4" s="32"/>
      <c r="G4" s="33" t="s">
        <v>76</v>
      </c>
      <c r="H4" s="33" t="s">
        <v>48</v>
      </c>
      <c r="I4" s="33"/>
      <c r="J4" s="33"/>
      <c r="K4" s="33"/>
      <c r="L4" s="33"/>
      <c r="M4" s="33"/>
      <c r="N4" s="33"/>
      <c r="O4" s="34"/>
      <c r="P4" s="34"/>
      <c r="Q4" s="33"/>
      <c r="R4" s="31"/>
      <c r="T4" s="68" t="s">
        <v>76</v>
      </c>
      <c r="V4" s="71" t="s">
        <v>48</v>
      </c>
    </row>
    <row r="5" spans="1:22" ht="18" customHeight="1" x14ac:dyDescent="0.25">
      <c r="A5" s="8"/>
      <c r="B5" s="45" t="s">
        <v>55</v>
      </c>
      <c r="C5" s="45"/>
      <c r="D5" s="45"/>
      <c r="E5" s="47"/>
      <c r="F5" s="47"/>
      <c r="G5" s="48" t="s">
        <v>77</v>
      </c>
      <c r="H5" s="48" t="s">
        <v>49</v>
      </c>
      <c r="I5" s="48"/>
      <c r="J5" s="52"/>
      <c r="K5" s="52"/>
      <c r="L5" s="52"/>
      <c r="M5" s="52"/>
      <c r="N5" s="52"/>
      <c r="O5" s="53"/>
      <c r="P5" s="53"/>
      <c r="Q5" s="52"/>
      <c r="R5" s="45"/>
      <c r="T5" s="68" t="s">
        <v>77</v>
      </c>
      <c r="V5" s="71" t="s">
        <v>49</v>
      </c>
    </row>
    <row r="6" spans="1:22" ht="18" customHeight="1" x14ac:dyDescent="0.25">
      <c r="A6" s="8"/>
      <c r="B6" s="31" t="s">
        <v>56</v>
      </c>
      <c r="C6" s="31"/>
      <c r="D6" s="31"/>
      <c r="E6" s="32"/>
      <c r="F6" s="32"/>
      <c r="G6" s="33" t="s">
        <v>78</v>
      </c>
      <c r="H6" s="33" t="s">
        <v>50</v>
      </c>
      <c r="I6" s="33"/>
      <c r="J6" s="33"/>
      <c r="K6" s="33"/>
      <c r="L6" s="33"/>
      <c r="M6" s="33"/>
      <c r="N6" s="33"/>
      <c r="O6" s="34"/>
      <c r="P6" s="34"/>
      <c r="Q6" s="33"/>
      <c r="R6" s="31"/>
      <c r="T6" s="68" t="s">
        <v>78</v>
      </c>
      <c r="V6" s="71" t="s">
        <v>50</v>
      </c>
    </row>
    <row r="7" spans="1:22" ht="18" customHeight="1" x14ac:dyDescent="0.25">
      <c r="A7" s="8"/>
      <c r="B7" s="45" t="s">
        <v>57</v>
      </c>
      <c r="C7" s="45"/>
      <c r="D7" s="45"/>
      <c r="E7" s="47"/>
      <c r="F7" s="47"/>
      <c r="G7" s="48" t="s">
        <v>79</v>
      </c>
      <c r="H7" s="48" t="s">
        <v>48</v>
      </c>
      <c r="I7" s="48"/>
      <c r="J7" s="52"/>
      <c r="K7" s="52"/>
      <c r="L7" s="52"/>
      <c r="M7" s="52"/>
      <c r="N7" s="52"/>
      <c r="O7" s="53"/>
      <c r="P7" s="53"/>
      <c r="Q7" s="52"/>
      <c r="R7" s="45"/>
      <c r="T7" s="68" t="s">
        <v>79</v>
      </c>
    </row>
    <row r="8" spans="1:22" ht="18" customHeight="1" x14ac:dyDescent="0.25">
      <c r="A8" s="8"/>
      <c r="B8" s="31" t="s">
        <v>58</v>
      </c>
      <c r="C8" s="31"/>
      <c r="D8" s="31"/>
      <c r="E8" s="32"/>
      <c r="F8" s="32"/>
      <c r="G8" s="33" t="s">
        <v>80</v>
      </c>
      <c r="H8" s="33" t="s">
        <v>48</v>
      </c>
      <c r="I8" s="33"/>
      <c r="J8" s="33"/>
      <c r="K8" s="33"/>
      <c r="L8" s="33"/>
      <c r="M8" s="33"/>
      <c r="N8" s="33"/>
      <c r="O8" s="34"/>
      <c r="P8" s="34"/>
      <c r="Q8" s="33"/>
      <c r="R8" s="31"/>
      <c r="T8" s="68" t="s">
        <v>80</v>
      </c>
    </row>
    <row r="9" spans="1:22" ht="18" customHeight="1" x14ac:dyDescent="0.25">
      <c r="A9" s="8"/>
      <c r="B9" s="45" t="s">
        <v>59</v>
      </c>
      <c r="C9" s="45"/>
      <c r="D9" s="45"/>
      <c r="E9" s="47"/>
      <c r="F9" s="47"/>
      <c r="G9" s="48" t="s">
        <v>90</v>
      </c>
      <c r="H9" s="48" t="s">
        <v>48</v>
      </c>
      <c r="I9" s="48"/>
      <c r="J9" s="52"/>
      <c r="K9" s="52"/>
      <c r="L9" s="52"/>
      <c r="M9" s="52"/>
      <c r="N9" s="52"/>
      <c r="O9" s="53"/>
      <c r="P9" s="53"/>
      <c r="Q9" s="52"/>
      <c r="R9" s="45"/>
      <c r="T9" s="68" t="s">
        <v>90</v>
      </c>
    </row>
    <row r="10" spans="1:22" ht="18" customHeight="1" x14ac:dyDescent="0.25">
      <c r="A10" s="8"/>
      <c r="B10" s="31" t="s">
        <v>60</v>
      </c>
      <c r="C10" s="31"/>
      <c r="D10" s="31"/>
      <c r="E10" s="32"/>
      <c r="F10" s="32"/>
      <c r="G10" s="33" t="s">
        <v>81</v>
      </c>
      <c r="H10" s="33" t="s">
        <v>48</v>
      </c>
      <c r="I10" s="33"/>
      <c r="J10" s="33"/>
      <c r="K10" s="33"/>
      <c r="L10" s="33"/>
      <c r="M10" s="33"/>
      <c r="N10" s="33"/>
      <c r="O10" s="34"/>
      <c r="P10" s="34"/>
      <c r="Q10" s="33"/>
      <c r="R10" s="31"/>
      <c r="T10" s="68" t="s">
        <v>81</v>
      </c>
    </row>
    <row r="11" spans="1:22" ht="18" customHeight="1" x14ac:dyDescent="0.25">
      <c r="A11" s="8"/>
      <c r="B11" s="45" t="s">
        <v>61</v>
      </c>
      <c r="C11" s="45"/>
      <c r="D11" s="45"/>
      <c r="E11" s="47"/>
      <c r="F11" s="47"/>
      <c r="G11" s="48" t="s">
        <v>82</v>
      </c>
      <c r="H11" s="48" t="s">
        <v>49</v>
      </c>
      <c r="I11" s="48"/>
      <c r="J11" s="52"/>
      <c r="K11" s="52"/>
      <c r="L11" s="52"/>
      <c r="M11" s="52"/>
      <c r="N11" s="52"/>
      <c r="O11" s="53"/>
      <c r="P11" s="53"/>
      <c r="Q11" s="52"/>
      <c r="R11" s="45"/>
      <c r="T11" s="68" t="s">
        <v>82</v>
      </c>
    </row>
    <row r="12" spans="1:22" ht="18" customHeight="1" x14ac:dyDescent="0.25">
      <c r="A12" s="8"/>
      <c r="B12" s="31" t="s">
        <v>62</v>
      </c>
      <c r="C12" s="31"/>
      <c r="D12" s="31"/>
      <c r="E12" s="32"/>
      <c r="F12" s="32"/>
      <c r="G12" s="33" t="s">
        <v>83</v>
      </c>
      <c r="H12" s="33" t="s">
        <v>50</v>
      </c>
      <c r="I12" s="33"/>
      <c r="J12" s="33"/>
      <c r="K12" s="33"/>
      <c r="L12" s="33"/>
      <c r="M12" s="33"/>
      <c r="N12" s="33"/>
      <c r="O12" s="34"/>
      <c r="P12" s="34"/>
      <c r="Q12" s="33"/>
      <c r="R12" s="31"/>
      <c r="T12" s="68" t="s">
        <v>83</v>
      </c>
    </row>
    <row r="13" spans="1:22" ht="18" customHeight="1" x14ac:dyDescent="0.25">
      <c r="A13" s="8"/>
      <c r="B13" s="45" t="s">
        <v>63</v>
      </c>
      <c r="C13" s="45"/>
      <c r="D13" s="45"/>
      <c r="E13" s="47"/>
      <c r="F13" s="47"/>
      <c r="G13" s="48" t="s">
        <v>84</v>
      </c>
      <c r="H13" s="48" t="s">
        <v>50</v>
      </c>
      <c r="I13" s="48"/>
      <c r="J13" s="52"/>
      <c r="K13" s="52"/>
      <c r="L13" s="52"/>
      <c r="M13" s="52"/>
      <c r="N13" s="52"/>
      <c r="O13" s="53"/>
      <c r="P13" s="53"/>
      <c r="Q13" s="52"/>
      <c r="R13" s="45"/>
      <c r="T13" s="68" t="s">
        <v>84</v>
      </c>
    </row>
    <row r="14" spans="1:22" ht="18" customHeight="1" x14ac:dyDescent="0.25">
      <c r="A14" s="8"/>
      <c r="B14" s="31" t="s">
        <v>64</v>
      </c>
      <c r="C14" s="31"/>
      <c r="D14" s="31"/>
      <c r="E14" s="32"/>
      <c r="F14" s="32"/>
      <c r="G14" s="33" t="s">
        <v>76</v>
      </c>
      <c r="H14" s="33" t="s">
        <v>50</v>
      </c>
      <c r="I14" s="33"/>
      <c r="J14" s="33"/>
      <c r="K14" s="33"/>
      <c r="L14" s="33"/>
      <c r="M14" s="33"/>
      <c r="N14" s="33"/>
      <c r="O14" s="34"/>
      <c r="P14" s="34"/>
      <c r="Q14" s="33"/>
      <c r="R14" s="31"/>
      <c r="T14" s="68"/>
    </row>
    <row r="15" spans="1:22" ht="18" customHeight="1" x14ac:dyDescent="0.25">
      <c r="A15" s="8"/>
      <c r="B15" s="45" t="s">
        <v>65</v>
      </c>
      <c r="C15" s="45"/>
      <c r="D15" s="45"/>
      <c r="E15" s="47"/>
      <c r="F15" s="47"/>
      <c r="G15" s="48" t="s">
        <v>76</v>
      </c>
      <c r="H15" s="48" t="s">
        <v>49</v>
      </c>
      <c r="I15" s="48"/>
      <c r="J15" s="52"/>
      <c r="K15" s="52"/>
      <c r="L15" s="52"/>
      <c r="M15" s="52"/>
      <c r="N15" s="52"/>
      <c r="O15" s="53"/>
      <c r="P15" s="53"/>
      <c r="Q15" s="52"/>
      <c r="R15" s="45"/>
      <c r="T15" s="68"/>
    </row>
    <row r="16" spans="1:22" ht="18" customHeight="1" x14ac:dyDescent="0.25">
      <c r="A16" s="8"/>
      <c r="B16" s="31" t="s">
        <v>66</v>
      </c>
      <c r="C16" s="31"/>
      <c r="D16" s="31"/>
      <c r="E16" s="32"/>
      <c r="F16" s="32"/>
      <c r="G16" s="33" t="s">
        <v>76</v>
      </c>
      <c r="H16" s="33" t="s">
        <v>49</v>
      </c>
      <c r="I16" s="33"/>
      <c r="J16" s="33"/>
      <c r="K16" s="33"/>
      <c r="L16" s="33"/>
      <c r="M16" s="33"/>
      <c r="N16" s="33"/>
      <c r="O16" s="34"/>
      <c r="P16" s="34"/>
      <c r="Q16" s="33"/>
      <c r="R16" s="31"/>
      <c r="T16" s="68"/>
    </row>
    <row r="17" spans="1:20" ht="18" customHeight="1" x14ac:dyDescent="0.25">
      <c r="A17" s="8"/>
      <c r="B17" s="45" t="s">
        <v>67</v>
      </c>
      <c r="C17" s="45"/>
      <c r="D17" s="45"/>
      <c r="E17" s="47"/>
      <c r="F17" s="47"/>
      <c r="G17" s="48" t="s">
        <v>79</v>
      </c>
      <c r="H17" s="48" t="s">
        <v>48</v>
      </c>
      <c r="I17" s="48"/>
      <c r="J17" s="52"/>
      <c r="K17" s="52"/>
      <c r="L17" s="52"/>
      <c r="M17" s="52"/>
      <c r="N17" s="52"/>
      <c r="O17" s="53"/>
      <c r="P17" s="53"/>
      <c r="Q17" s="52"/>
      <c r="R17" s="45"/>
      <c r="T17" s="68"/>
    </row>
    <row r="18" spans="1:20" ht="18" customHeight="1" x14ac:dyDescent="0.25">
      <c r="A18" s="8"/>
      <c r="B18" s="31" t="s">
        <v>68</v>
      </c>
      <c r="C18" s="31"/>
      <c r="D18" s="31"/>
      <c r="E18" s="32"/>
      <c r="F18" s="32"/>
      <c r="G18" s="33" t="s">
        <v>84</v>
      </c>
      <c r="H18" s="33" t="s">
        <v>48</v>
      </c>
      <c r="I18" s="33"/>
      <c r="J18" s="33"/>
      <c r="K18" s="33"/>
      <c r="L18" s="33"/>
      <c r="M18" s="33"/>
      <c r="N18" s="33"/>
      <c r="O18" s="34"/>
      <c r="P18" s="34"/>
      <c r="Q18" s="33"/>
      <c r="R18" s="31"/>
      <c r="T18" s="68"/>
    </row>
    <row r="19" spans="1:20" ht="18" customHeight="1" x14ac:dyDescent="0.25">
      <c r="A19" s="8"/>
      <c r="B19" s="45" t="s">
        <v>69</v>
      </c>
      <c r="C19" s="45"/>
      <c r="D19" s="45"/>
      <c r="E19" s="47"/>
      <c r="F19" s="47"/>
      <c r="G19" s="48" t="s">
        <v>90</v>
      </c>
      <c r="H19" s="48" t="s">
        <v>48</v>
      </c>
      <c r="I19" s="48"/>
      <c r="J19" s="52"/>
      <c r="K19" s="52"/>
      <c r="L19" s="52"/>
      <c r="M19" s="52"/>
      <c r="N19" s="52"/>
      <c r="O19" s="53"/>
      <c r="P19" s="53"/>
      <c r="Q19" s="52"/>
      <c r="R19" s="45"/>
      <c r="T19" s="68"/>
    </row>
    <row r="20" spans="1:20" ht="18" customHeight="1" x14ac:dyDescent="0.25">
      <c r="A20" s="8"/>
      <c r="B20" s="31" t="s">
        <v>70</v>
      </c>
      <c r="C20" s="31"/>
      <c r="D20" s="31"/>
      <c r="E20" s="32"/>
      <c r="F20" s="32"/>
      <c r="G20" s="33" t="s">
        <v>84</v>
      </c>
      <c r="H20" s="33" t="s">
        <v>49</v>
      </c>
      <c r="I20" s="33"/>
      <c r="J20" s="33"/>
      <c r="K20" s="33"/>
      <c r="L20" s="33"/>
      <c r="M20" s="33"/>
      <c r="N20" s="33"/>
      <c r="O20" s="34"/>
      <c r="P20" s="34"/>
      <c r="Q20" s="33"/>
      <c r="R20" s="31"/>
      <c r="T20" s="68"/>
    </row>
    <row r="21" spans="1:20" ht="18" customHeight="1" x14ac:dyDescent="0.25">
      <c r="A21" s="8"/>
      <c r="B21" s="45" t="s">
        <v>71</v>
      </c>
      <c r="C21" s="45"/>
      <c r="D21" s="45"/>
      <c r="E21" s="47"/>
      <c r="F21" s="47"/>
      <c r="G21" s="48" t="s">
        <v>76</v>
      </c>
      <c r="H21" s="48" t="s">
        <v>48</v>
      </c>
      <c r="I21" s="48"/>
      <c r="J21" s="52"/>
      <c r="K21" s="52"/>
      <c r="L21" s="52"/>
      <c r="M21" s="52"/>
      <c r="N21" s="52"/>
      <c r="O21" s="53"/>
      <c r="P21" s="53"/>
      <c r="Q21" s="52"/>
      <c r="R21" s="45"/>
      <c r="T21" s="68"/>
    </row>
    <row r="22" spans="1:20" ht="18" customHeight="1" x14ac:dyDescent="0.25">
      <c r="A22" s="8"/>
      <c r="B22" s="31" t="s">
        <v>72</v>
      </c>
      <c r="C22" s="31"/>
      <c r="D22" s="31"/>
      <c r="E22" s="32"/>
      <c r="F22" s="32"/>
      <c r="G22" s="33" t="s">
        <v>83</v>
      </c>
      <c r="H22" s="33" t="s">
        <v>48</v>
      </c>
      <c r="I22" s="33"/>
      <c r="J22" s="33"/>
      <c r="K22" s="33"/>
      <c r="L22" s="33"/>
      <c r="M22" s="33"/>
      <c r="N22" s="33"/>
      <c r="O22" s="34"/>
      <c r="P22" s="34"/>
      <c r="Q22" s="33"/>
      <c r="R22" s="31"/>
    </row>
    <row r="23" spans="1:20" ht="18" customHeight="1" x14ac:dyDescent="0.25">
      <c r="A23" s="8"/>
      <c r="B23" s="45" t="s">
        <v>73</v>
      </c>
      <c r="C23" s="45"/>
      <c r="D23" s="45"/>
      <c r="E23" s="47"/>
      <c r="F23" s="47"/>
      <c r="G23" s="48"/>
      <c r="H23" s="48"/>
      <c r="I23" s="48"/>
      <c r="J23" s="52"/>
      <c r="K23" s="52"/>
      <c r="L23" s="52"/>
      <c r="M23" s="52"/>
      <c r="N23" s="52"/>
      <c r="O23" s="53"/>
      <c r="P23" s="53"/>
      <c r="Q23" s="52"/>
      <c r="R23" s="45"/>
    </row>
    <row r="24" spans="1:20" ht="18" customHeight="1" x14ac:dyDescent="0.25">
      <c r="A24" s="8"/>
      <c r="B24" s="31"/>
      <c r="C24" s="31"/>
      <c r="D24" s="31"/>
      <c r="E24" s="32"/>
      <c r="F24" s="32"/>
      <c r="G24" s="33"/>
      <c r="H24" s="33"/>
      <c r="I24" s="33"/>
      <c r="J24" s="33"/>
      <c r="K24" s="33"/>
      <c r="L24" s="33"/>
      <c r="M24" s="33"/>
      <c r="N24" s="33"/>
      <c r="O24" s="34"/>
      <c r="P24" s="34"/>
      <c r="Q24" s="33"/>
      <c r="R24" s="31"/>
    </row>
    <row r="25" spans="1:20" ht="18" customHeight="1" x14ac:dyDescent="0.25">
      <c r="A25" s="8"/>
      <c r="B25" s="45"/>
      <c r="C25" s="45"/>
      <c r="D25" s="45"/>
      <c r="E25" s="47"/>
      <c r="F25" s="47"/>
      <c r="G25" s="48"/>
      <c r="H25" s="48"/>
      <c r="I25" s="48"/>
      <c r="J25" s="52"/>
      <c r="K25" s="52"/>
      <c r="L25" s="52"/>
      <c r="M25" s="52"/>
      <c r="N25" s="52"/>
      <c r="O25" s="53"/>
      <c r="P25" s="53"/>
      <c r="Q25" s="52"/>
      <c r="R25" s="45"/>
    </row>
    <row r="26" spans="1:20" ht="18" customHeight="1" x14ac:dyDescent="0.25">
      <c r="A26" s="8"/>
      <c r="B26" s="31"/>
      <c r="C26" s="31"/>
      <c r="D26" s="31"/>
      <c r="E26" s="32"/>
      <c r="F26" s="32"/>
      <c r="G26" s="33"/>
      <c r="H26" s="33"/>
      <c r="I26" s="33"/>
      <c r="J26" s="33"/>
      <c r="K26" s="33"/>
      <c r="L26" s="33"/>
      <c r="M26" s="33"/>
      <c r="N26" s="33"/>
      <c r="O26" s="34"/>
      <c r="P26" s="34"/>
      <c r="Q26" s="33"/>
      <c r="R26" s="31"/>
    </row>
    <row r="27" spans="1:20" ht="18" customHeight="1" thickBot="1" x14ac:dyDescent="0.3">
      <c r="A27" s="8"/>
      <c r="B27" s="46"/>
      <c r="C27" s="46"/>
      <c r="D27" s="46"/>
      <c r="E27" s="49"/>
      <c r="F27" s="49"/>
      <c r="G27" s="50"/>
      <c r="H27" s="50"/>
      <c r="I27" s="50"/>
      <c r="J27" s="54"/>
      <c r="K27" s="54"/>
      <c r="L27" s="54"/>
      <c r="M27" s="54"/>
      <c r="N27" s="54"/>
      <c r="O27" s="55"/>
      <c r="P27" s="55"/>
      <c r="Q27" s="54"/>
      <c r="R27" s="46"/>
    </row>
    <row r="28" spans="1:20" ht="24" customHeight="1" x14ac:dyDescent="0.25">
      <c r="A28" s="8"/>
      <c r="B28" s="90">
        <f>SUBTOTAL(103,CRM_Leads_table[COMPANY NAME])</f>
        <v>20</v>
      </c>
      <c r="C28" s="26"/>
      <c r="D28" s="26"/>
      <c r="E28" s="27"/>
      <c r="F28" s="27"/>
      <c r="G28" s="27"/>
      <c r="H28" s="27"/>
      <c r="I28" s="28"/>
      <c r="J28" s="28"/>
      <c r="K28" s="28"/>
      <c r="L28" s="28"/>
      <c r="M28" s="28"/>
      <c r="N28" s="28"/>
      <c r="O28" s="28"/>
      <c r="P28" s="28"/>
      <c r="Q28" s="28"/>
      <c r="R28" s="29"/>
    </row>
    <row r="29" spans="1:20" x14ac:dyDescent="0.25">
      <c r="A29" s="8"/>
      <c r="B29" s="9"/>
      <c r="C29" s="9"/>
      <c r="D29" s="9"/>
      <c r="E29" s="11"/>
      <c r="F29" s="7"/>
      <c r="G29" s="7"/>
      <c r="H29" s="7"/>
      <c r="I29" s="8"/>
    </row>
    <row r="30" spans="1:20" ht="30" customHeight="1" x14ac:dyDescent="0.25">
      <c r="A30" s="8"/>
      <c r="B30" s="93" t="s">
        <v>99</v>
      </c>
      <c r="C30" s="9"/>
      <c r="D30" s="8"/>
      <c r="E30" s="8"/>
      <c r="F30" s="8"/>
      <c r="G30" s="10"/>
      <c r="H30" s="10"/>
      <c r="I30" s="11"/>
      <c r="J30" s="11"/>
      <c r="K30" s="8"/>
    </row>
    <row r="31" spans="1:20" x14ac:dyDescent="0.25">
      <c r="B31" s="13" t="s">
        <v>89</v>
      </c>
      <c r="C31" s="19"/>
      <c r="E31" s="13" t="s">
        <v>91</v>
      </c>
      <c r="F31" s="19"/>
    </row>
    <row r="32" spans="1:20" x14ac:dyDescent="0.25">
      <c r="B32" s="77" t="s">
        <v>76</v>
      </c>
      <c r="C32" s="85">
        <f>COUNTIF(CRM_Leads_table[LEAD SOURCE],B32)</f>
        <v>5</v>
      </c>
      <c r="E32" s="71" t="s">
        <v>48</v>
      </c>
      <c r="F32" s="86">
        <f>COUNTIF(CRM_Leads_table[LEAD STATUS],E32)</f>
        <v>10</v>
      </c>
    </row>
    <row r="33" spans="2:6" x14ac:dyDescent="0.25">
      <c r="B33" s="77" t="s">
        <v>77</v>
      </c>
      <c r="C33" s="85">
        <f>COUNTIF(CRM_Leads_table[LEAD SOURCE],B33)</f>
        <v>1</v>
      </c>
      <c r="E33" s="71" t="s">
        <v>49</v>
      </c>
      <c r="F33" s="86">
        <f>COUNTIF(CRM_Leads_table[LEAD STATUS],E33)</f>
        <v>5</v>
      </c>
    </row>
    <row r="34" spans="2:6" x14ac:dyDescent="0.25">
      <c r="B34" s="77" t="s">
        <v>78</v>
      </c>
      <c r="C34" s="85">
        <f>COUNTIF(CRM_Leads_table[LEAD SOURCE],B34)</f>
        <v>1</v>
      </c>
      <c r="E34" s="71" t="s">
        <v>50</v>
      </c>
      <c r="F34" s="86">
        <f>COUNTIF(CRM_Leads_table[LEAD STATUS],E34)</f>
        <v>4</v>
      </c>
    </row>
    <row r="35" spans="2:6" x14ac:dyDescent="0.25">
      <c r="B35" s="77" t="s">
        <v>79</v>
      </c>
      <c r="C35" s="85">
        <f>COUNTIF(CRM_Leads_table[LEAD SOURCE],B35)</f>
        <v>2</v>
      </c>
    </row>
    <row r="36" spans="2:6" x14ac:dyDescent="0.25">
      <c r="B36" s="77" t="s">
        <v>80</v>
      </c>
      <c r="C36" s="85">
        <f>COUNTIF(CRM_Leads_table[LEAD SOURCE],B36)</f>
        <v>1</v>
      </c>
    </row>
    <row r="37" spans="2:6" x14ac:dyDescent="0.25">
      <c r="B37" s="77" t="s">
        <v>90</v>
      </c>
      <c r="C37" s="85">
        <f>COUNTIF(CRM_Leads_table[LEAD SOURCE],B37)</f>
        <v>2</v>
      </c>
    </row>
    <row r="38" spans="2:6" x14ac:dyDescent="0.25">
      <c r="B38" s="77" t="s">
        <v>81</v>
      </c>
      <c r="C38" s="85">
        <f>COUNTIF(CRM_Leads_table[LEAD SOURCE],B38)</f>
        <v>1</v>
      </c>
    </row>
    <row r="39" spans="2:6" x14ac:dyDescent="0.25">
      <c r="B39" s="77" t="s">
        <v>82</v>
      </c>
      <c r="C39" s="85">
        <f>COUNTIF(CRM_Leads_table[LEAD SOURCE],B39)</f>
        <v>1</v>
      </c>
    </row>
    <row r="40" spans="2:6" x14ac:dyDescent="0.25">
      <c r="B40" s="77" t="s">
        <v>83</v>
      </c>
      <c r="C40" s="85">
        <f>COUNTIF(CRM_Leads_table[LEAD SOURCE],B40)</f>
        <v>2</v>
      </c>
    </row>
    <row r="41" spans="2:6" x14ac:dyDescent="0.25">
      <c r="B41" s="77" t="s">
        <v>84</v>
      </c>
      <c r="C41" s="85">
        <f>COUNTIF(CRM_Leads_table[LEAD SOURCE],B41)</f>
        <v>3</v>
      </c>
    </row>
    <row r="42" spans="2:6" x14ac:dyDescent="0.25">
      <c r="B42" s="19"/>
      <c r="C42" s="19"/>
    </row>
    <row r="43" spans="2:6" x14ac:dyDescent="0.25">
      <c r="B43" s="19"/>
      <c r="C43" s="19"/>
    </row>
    <row r="44" spans="2:6" x14ac:dyDescent="0.25">
      <c r="B44" s="19"/>
      <c r="C44" s="19"/>
    </row>
    <row r="45" spans="2:6" x14ac:dyDescent="0.25">
      <c r="B45" s="19"/>
      <c r="C45" s="19"/>
    </row>
    <row r="46" spans="2:6" x14ac:dyDescent="0.25">
      <c r="B46" s="19"/>
      <c r="C46" s="19"/>
    </row>
    <row r="47" spans="2:6" x14ac:dyDescent="0.25">
      <c r="B47" s="19"/>
      <c r="C47" s="19"/>
    </row>
    <row r="48" spans="2:6" x14ac:dyDescent="0.25">
      <c r="B48" s="19"/>
      <c r="C48" s="19"/>
    </row>
    <row r="49" spans="2:3" x14ac:dyDescent="0.25">
      <c r="B49" s="19"/>
      <c r="C49" s="19"/>
    </row>
    <row r="50" spans="2:3" x14ac:dyDescent="0.25">
      <c r="B50" s="19"/>
      <c r="C50" s="19"/>
    </row>
    <row r="51" spans="2:3" x14ac:dyDescent="0.25">
      <c r="B51" s="19"/>
      <c r="C51" s="19"/>
    </row>
    <row r="52" spans="2:3" x14ac:dyDescent="0.25">
      <c r="B52" s="19"/>
      <c r="C52" s="19"/>
    </row>
    <row r="53" spans="2:3" x14ac:dyDescent="0.25">
      <c r="B53" s="19"/>
      <c r="C53" s="19"/>
    </row>
  </sheetData>
  <phoneticPr fontId="12" type="noConversion"/>
  <conditionalFormatting sqref="H4:H27 V4:V6">
    <cfRule type="containsText" dxfId="100" priority="4" operator="containsText" text="WON">
      <formula>NOT(ISERROR(SEARCH("WON",H4)))</formula>
    </cfRule>
    <cfRule type="containsText" dxfId="99" priority="5" operator="containsText" text="LOST">
      <formula>NOT(ISERROR(SEARCH("LOST",H4)))</formula>
    </cfRule>
    <cfRule type="containsText" dxfId="98" priority="6" operator="containsText" text="OPEN">
      <formula>NOT(ISERROR(SEARCH("OPEN",H4)))</formula>
    </cfRule>
  </conditionalFormatting>
  <conditionalFormatting sqref="E32:E34">
    <cfRule type="containsText" dxfId="97" priority="1" operator="containsText" text="WON">
      <formula>NOT(ISERROR(SEARCH("WON",E32)))</formula>
    </cfRule>
    <cfRule type="containsText" dxfId="96" priority="2" operator="containsText" text="LOST">
      <formula>NOT(ISERROR(SEARCH("LOST",E32)))</formula>
    </cfRule>
    <cfRule type="containsText" dxfId="95" priority="3" operator="containsText" text="OPEN">
      <formula>NOT(ISERROR(SEARCH("OPEN",E32)))</formula>
    </cfRule>
  </conditionalFormatting>
  <dataValidations count="2">
    <dataValidation type="list" allowBlank="1" showInputMessage="1" showErrorMessage="1" sqref="H4:H27" xr:uid="{D40B76EE-AF24-CD4C-ABFB-05D125BE3145}">
      <formula1>$V$4:$V$6</formula1>
    </dataValidation>
    <dataValidation type="list" allowBlank="1" showInputMessage="1" showErrorMessage="1" sqref="G4:G27" xr:uid="{08F0C261-7D67-5E40-B950-4B8D16966E49}">
      <formula1>$T$4:$T$21</formula1>
    </dataValidation>
  </dataValidations>
  <pageMargins left="0.3" right="0.3" top="0.3" bottom="0.3" header="0" footer="0"/>
  <pageSetup scale="42" orientation="landscape" horizontalDpi="0" verticalDpi="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pageSetUpPr fitToPage="1"/>
  </sheetPr>
  <dimension ref="A1:S43"/>
  <sheetViews>
    <sheetView showGridLines="0" workbookViewId="0">
      <selection activeCell="B4" sqref="B4"/>
    </sheetView>
  </sheetViews>
  <sheetFormatPr defaultColWidth="10.796875" defaultRowHeight="15" x14ac:dyDescent="0.25"/>
  <cols>
    <col min="1" max="1" width="3.296875" style="1" customWidth="1"/>
    <col min="2" max="2" width="15.796875" style="3" customWidth="1"/>
    <col min="3" max="3" width="20.796875" style="3" customWidth="1"/>
    <col min="4" max="4" width="17.796875" style="1" customWidth="1"/>
    <col min="5" max="5" width="13.796875" style="1" customWidth="1"/>
    <col min="6" max="6" width="17.796875" style="1" customWidth="1"/>
    <col min="7" max="7" width="14.796875" style="6" customWidth="1"/>
    <col min="8" max="8" width="10.796875" style="6" customWidth="1"/>
    <col min="9" max="10" width="11.796875" style="4" customWidth="1"/>
    <col min="11" max="11" width="20.796875" style="1" customWidth="1"/>
    <col min="12" max="13" width="12.796875" style="1" customWidth="1"/>
    <col min="14" max="14" width="11.796875" style="1" customWidth="1"/>
    <col min="15" max="15" width="20.796875" style="1" customWidth="1"/>
    <col min="16" max="16" width="3.296875" style="1" customWidth="1"/>
    <col min="17" max="17" width="14.796875" style="1" customWidth="1"/>
    <col min="18" max="18" width="3.296875" style="1" customWidth="1"/>
    <col min="19" max="19" width="10.796875" style="1"/>
    <col min="20" max="20" width="3.296875" style="1" customWidth="1"/>
    <col min="21" max="16384" width="10.796875" style="1"/>
  </cols>
  <sheetData>
    <row r="1" spans="1:19" s="21" customFormat="1" ht="34.950000000000003" customHeight="1" x14ac:dyDescent="0.35">
      <c r="A1" s="20"/>
      <c r="B1" s="56" t="s">
        <v>24</v>
      </c>
      <c r="C1" s="22"/>
      <c r="D1" s="22"/>
      <c r="E1" s="22"/>
      <c r="F1" s="22"/>
      <c r="G1" s="22"/>
      <c r="H1" s="22"/>
      <c r="I1" s="23"/>
      <c r="J1" s="23"/>
      <c r="K1" s="20"/>
    </row>
    <row r="2" spans="1:19" ht="22.05" customHeight="1" thickBot="1" x14ac:dyDescent="0.3">
      <c r="A2" s="8"/>
      <c r="B2" s="24" t="s">
        <v>27</v>
      </c>
      <c r="C2" s="24"/>
      <c r="D2" s="24" t="s">
        <v>3</v>
      </c>
      <c r="E2" s="24"/>
      <c r="F2" s="24"/>
      <c r="G2" s="24" t="s">
        <v>4</v>
      </c>
      <c r="H2" s="24"/>
      <c r="I2" s="24"/>
      <c r="J2" s="24"/>
      <c r="K2" s="40"/>
      <c r="L2" s="39" t="s">
        <v>53</v>
      </c>
      <c r="M2" s="39"/>
      <c r="N2" s="41"/>
      <c r="O2" s="39" t="s">
        <v>7</v>
      </c>
    </row>
    <row r="3" spans="1:19" s="2" customFormat="1" ht="34.950000000000003" customHeight="1" x14ac:dyDescent="0.3">
      <c r="A3" s="13"/>
      <c r="B3" s="35" t="s">
        <v>25</v>
      </c>
      <c r="C3" s="35" t="s">
        <v>26</v>
      </c>
      <c r="D3" s="36" t="s">
        <v>8</v>
      </c>
      <c r="E3" s="36" t="s">
        <v>11</v>
      </c>
      <c r="F3" s="36" t="s">
        <v>12</v>
      </c>
      <c r="G3" s="25" t="s">
        <v>98</v>
      </c>
      <c r="H3" s="25" t="s">
        <v>13</v>
      </c>
      <c r="I3" s="25" t="s">
        <v>51</v>
      </c>
      <c r="J3" s="25" t="s">
        <v>52</v>
      </c>
      <c r="K3" s="37" t="s">
        <v>5</v>
      </c>
      <c r="L3" s="38" t="s">
        <v>0</v>
      </c>
      <c r="M3" s="38" t="s">
        <v>17</v>
      </c>
      <c r="N3" s="38" t="s">
        <v>18</v>
      </c>
      <c r="O3" s="37" t="s">
        <v>6</v>
      </c>
      <c r="P3" s="13"/>
      <c r="Q3" s="75" t="s">
        <v>33</v>
      </c>
      <c r="S3" s="75" t="s">
        <v>13</v>
      </c>
    </row>
    <row r="4" spans="1:19" ht="18" customHeight="1" x14ac:dyDescent="0.25">
      <c r="A4" s="8"/>
      <c r="B4" s="57" t="s">
        <v>28</v>
      </c>
      <c r="C4" s="57"/>
      <c r="D4" s="58">
        <v>2500000</v>
      </c>
      <c r="E4" s="59">
        <v>0.75</v>
      </c>
      <c r="F4" s="12">
        <f>Opportunities_table[[#This Row],[SIZE OF DEAL]]*Opportunities_table[[#This Row],[PROBABILITY 
OF DEAL]]</f>
        <v>1875000</v>
      </c>
      <c r="G4" s="69" t="s">
        <v>35</v>
      </c>
      <c r="H4" s="72" t="s">
        <v>48</v>
      </c>
      <c r="I4" s="60"/>
      <c r="J4" s="60"/>
      <c r="K4" s="61"/>
      <c r="L4" s="61"/>
      <c r="M4" s="61"/>
      <c r="N4" s="61"/>
      <c r="O4" s="57"/>
      <c r="P4" s="8"/>
      <c r="Q4" s="76" t="s">
        <v>34</v>
      </c>
      <c r="S4" s="71" t="s">
        <v>48</v>
      </c>
    </row>
    <row r="5" spans="1:19" ht="18" customHeight="1" x14ac:dyDescent="0.25">
      <c r="A5" s="8"/>
      <c r="B5" s="57" t="s">
        <v>29</v>
      </c>
      <c r="C5" s="57"/>
      <c r="D5" s="58">
        <v>3500000</v>
      </c>
      <c r="E5" s="59">
        <v>0.5</v>
      </c>
      <c r="F5" s="12">
        <f>Opportunities_table[[#This Row],[SIZE OF DEAL]]*Opportunities_table[[#This Row],[PROBABILITY 
OF DEAL]]</f>
        <v>1750000</v>
      </c>
      <c r="G5" s="57" t="s">
        <v>36</v>
      </c>
      <c r="H5" s="73" t="s">
        <v>50</v>
      </c>
      <c r="I5" s="60"/>
      <c r="J5" s="60"/>
      <c r="K5" s="61"/>
      <c r="L5" s="61"/>
      <c r="M5" s="61"/>
      <c r="N5" s="61"/>
      <c r="O5" s="57"/>
      <c r="P5" s="8"/>
      <c r="Q5" s="78" t="s">
        <v>35</v>
      </c>
      <c r="S5" s="71" t="s">
        <v>49</v>
      </c>
    </row>
    <row r="6" spans="1:19" ht="18" customHeight="1" x14ac:dyDescent="0.25">
      <c r="A6" s="8"/>
      <c r="B6" s="57" t="s">
        <v>30</v>
      </c>
      <c r="C6" s="57"/>
      <c r="D6" s="58">
        <v>900000</v>
      </c>
      <c r="E6" s="59">
        <v>0.1</v>
      </c>
      <c r="F6" s="12">
        <f>Opportunities_table[[#This Row],[SIZE OF DEAL]]*Opportunities_table[[#This Row],[PROBABILITY 
OF DEAL]]</f>
        <v>90000</v>
      </c>
      <c r="G6" s="57" t="s">
        <v>38</v>
      </c>
      <c r="H6" s="73" t="s">
        <v>48</v>
      </c>
      <c r="I6" s="60"/>
      <c r="J6" s="60"/>
      <c r="K6" s="61"/>
      <c r="L6" s="61"/>
      <c r="M6" s="61"/>
      <c r="N6" s="61"/>
      <c r="O6" s="57"/>
      <c r="P6" s="8"/>
      <c r="Q6" s="79" t="s">
        <v>38</v>
      </c>
      <c r="S6" s="71" t="s">
        <v>50</v>
      </c>
    </row>
    <row r="7" spans="1:19" ht="18" customHeight="1" x14ac:dyDescent="0.25">
      <c r="A7" s="8"/>
      <c r="B7" s="57" t="s">
        <v>31</v>
      </c>
      <c r="C7" s="57"/>
      <c r="D7" s="58">
        <v>2600000</v>
      </c>
      <c r="E7" s="59">
        <v>0.75</v>
      </c>
      <c r="F7" s="12">
        <f>Opportunities_table[[#This Row],[SIZE OF DEAL]]*Opportunities_table[[#This Row],[PROBABILITY 
OF DEAL]]</f>
        <v>1950000</v>
      </c>
      <c r="G7" s="57" t="s">
        <v>36</v>
      </c>
      <c r="H7" s="73" t="s">
        <v>50</v>
      </c>
      <c r="I7" s="60"/>
      <c r="J7" s="60"/>
      <c r="K7" s="61"/>
      <c r="L7" s="61"/>
      <c r="M7" s="61"/>
      <c r="N7" s="61"/>
      <c r="O7" s="57"/>
      <c r="P7" s="8"/>
      <c r="Q7" s="80" t="s">
        <v>36</v>
      </c>
    </row>
    <row r="8" spans="1:19" ht="18" customHeight="1" x14ac:dyDescent="0.25">
      <c r="A8" s="8"/>
      <c r="B8" s="57" t="s">
        <v>32</v>
      </c>
      <c r="C8" s="57"/>
      <c r="D8" s="58">
        <v>2000000</v>
      </c>
      <c r="E8" s="59">
        <v>0.5</v>
      </c>
      <c r="F8" s="12">
        <f>Opportunities_table[[#This Row],[SIZE OF DEAL]]*Opportunities_table[[#This Row],[PROBABILITY 
OF DEAL]]</f>
        <v>1000000</v>
      </c>
      <c r="G8" s="57" t="s">
        <v>37</v>
      </c>
      <c r="H8" s="73" t="s">
        <v>49</v>
      </c>
      <c r="I8" s="60"/>
      <c r="J8" s="60"/>
      <c r="K8" s="61"/>
      <c r="L8" s="61"/>
      <c r="M8" s="61"/>
      <c r="N8" s="61"/>
      <c r="O8" s="57"/>
      <c r="P8" s="8"/>
      <c r="Q8" s="81" t="s">
        <v>37</v>
      </c>
    </row>
    <row r="9" spans="1:19" ht="18" customHeight="1" x14ac:dyDescent="0.25">
      <c r="A9" s="8"/>
      <c r="B9" s="57" t="s">
        <v>39</v>
      </c>
      <c r="C9" s="57"/>
      <c r="D9" s="67">
        <v>1600000</v>
      </c>
      <c r="E9" s="70">
        <v>0.25</v>
      </c>
      <c r="F9" s="12">
        <f>Opportunities_table[[#This Row],[SIZE OF DEAL]]*Opportunities_table[[#This Row],[PROBABILITY 
OF DEAL]]</f>
        <v>400000</v>
      </c>
      <c r="G9" s="69" t="s">
        <v>34</v>
      </c>
      <c r="H9" s="73" t="s">
        <v>48</v>
      </c>
      <c r="I9" s="60"/>
      <c r="J9" s="60"/>
      <c r="K9" s="61"/>
      <c r="L9" s="61"/>
      <c r="M9" s="61"/>
      <c r="N9" s="61"/>
      <c r="O9" s="57"/>
      <c r="P9" s="8"/>
    </row>
    <row r="10" spans="1:19" ht="18" customHeight="1" x14ac:dyDescent="0.25">
      <c r="A10" s="8"/>
      <c r="B10" s="57" t="s">
        <v>40</v>
      </c>
      <c r="C10" s="57"/>
      <c r="D10" s="67">
        <v>2750000</v>
      </c>
      <c r="E10" s="70">
        <v>0.35</v>
      </c>
      <c r="F10" s="12">
        <f>Opportunities_table[[#This Row],[SIZE OF DEAL]]*Opportunities_table[[#This Row],[PROBABILITY 
OF DEAL]]</f>
        <v>962499.99999999988</v>
      </c>
      <c r="G10" s="57" t="s">
        <v>36</v>
      </c>
      <c r="H10" s="73" t="s">
        <v>50</v>
      </c>
      <c r="I10" s="60"/>
      <c r="J10" s="60"/>
      <c r="K10" s="61"/>
      <c r="L10" s="61"/>
      <c r="M10" s="61"/>
      <c r="N10" s="61"/>
      <c r="O10" s="57"/>
      <c r="P10" s="8"/>
    </row>
    <row r="11" spans="1:19" ht="18" customHeight="1" x14ac:dyDescent="0.25">
      <c r="A11" s="8"/>
      <c r="B11" s="57" t="s">
        <v>41</v>
      </c>
      <c r="C11" s="57"/>
      <c r="D11" s="67">
        <v>850000</v>
      </c>
      <c r="E11" s="70">
        <v>0.9</v>
      </c>
      <c r="F11" s="12">
        <f>Opportunities_table[[#This Row],[SIZE OF DEAL]]*Opportunities_table[[#This Row],[PROBABILITY 
OF DEAL]]</f>
        <v>765000</v>
      </c>
      <c r="G11" s="57" t="s">
        <v>38</v>
      </c>
      <c r="H11" s="73" t="s">
        <v>48</v>
      </c>
      <c r="I11" s="60"/>
      <c r="J11" s="60"/>
      <c r="K11" s="61"/>
      <c r="L11" s="61"/>
      <c r="M11" s="61"/>
      <c r="N11" s="61"/>
      <c r="O11" s="57"/>
      <c r="P11" s="8"/>
    </row>
    <row r="12" spans="1:19" ht="18" customHeight="1" x14ac:dyDescent="0.25">
      <c r="A12" s="8"/>
      <c r="B12" s="57" t="s">
        <v>42</v>
      </c>
      <c r="C12" s="57"/>
      <c r="D12" s="67">
        <v>6750000</v>
      </c>
      <c r="E12" s="70">
        <v>0.6</v>
      </c>
      <c r="F12" s="12">
        <f>Opportunities_table[[#This Row],[SIZE OF DEAL]]*Opportunities_table[[#This Row],[PROBABILITY 
OF DEAL]]</f>
        <v>4050000</v>
      </c>
      <c r="G12" s="57" t="s">
        <v>36</v>
      </c>
      <c r="H12" s="73" t="s">
        <v>50</v>
      </c>
      <c r="I12" s="60"/>
      <c r="J12" s="60"/>
      <c r="K12" s="61"/>
      <c r="L12" s="61"/>
      <c r="M12" s="61"/>
      <c r="N12" s="61"/>
      <c r="O12" s="57"/>
      <c r="P12" s="8"/>
    </row>
    <row r="13" spans="1:19" ht="18" customHeight="1" x14ac:dyDescent="0.25">
      <c r="A13" s="8"/>
      <c r="B13" s="57" t="s">
        <v>43</v>
      </c>
      <c r="C13" s="57"/>
      <c r="D13" s="67">
        <v>2750000</v>
      </c>
      <c r="E13" s="70">
        <v>0.33</v>
      </c>
      <c r="F13" s="12">
        <f>Opportunities_table[[#This Row],[SIZE OF DEAL]]*Opportunities_table[[#This Row],[PROBABILITY 
OF DEAL]]</f>
        <v>907500</v>
      </c>
      <c r="G13" s="57" t="s">
        <v>37</v>
      </c>
      <c r="H13" s="73" t="s">
        <v>49</v>
      </c>
      <c r="I13" s="60"/>
      <c r="J13" s="60"/>
      <c r="K13" s="61"/>
      <c r="L13" s="61"/>
      <c r="M13" s="61"/>
      <c r="N13" s="61"/>
      <c r="O13" s="57"/>
      <c r="P13" s="8"/>
    </row>
    <row r="14" spans="1:19" ht="18" customHeight="1" x14ac:dyDescent="0.25">
      <c r="A14" s="8"/>
      <c r="B14" s="57"/>
      <c r="C14" s="57"/>
      <c r="D14" s="58"/>
      <c r="E14" s="59"/>
      <c r="F14" s="12">
        <f>Opportunities_table[[#This Row],[SIZE OF DEAL]]*Opportunities_table[[#This Row],[PROBABILITY 
OF DEAL]]</f>
        <v>0</v>
      </c>
      <c r="G14" s="57"/>
      <c r="H14" s="73"/>
      <c r="I14" s="60"/>
      <c r="J14" s="60"/>
      <c r="K14" s="61"/>
      <c r="L14" s="61"/>
      <c r="M14" s="61"/>
      <c r="N14" s="61"/>
      <c r="O14" s="57"/>
      <c r="P14" s="8"/>
    </row>
    <row r="15" spans="1:19" ht="18" customHeight="1" x14ac:dyDescent="0.25">
      <c r="A15" s="8"/>
      <c r="B15" s="57"/>
      <c r="C15" s="57"/>
      <c r="D15" s="58"/>
      <c r="E15" s="59"/>
      <c r="F15" s="12">
        <f>Opportunities_table[[#This Row],[SIZE OF DEAL]]*Opportunities_table[[#This Row],[PROBABILITY 
OF DEAL]]</f>
        <v>0</v>
      </c>
      <c r="G15" s="57"/>
      <c r="H15" s="73"/>
      <c r="I15" s="60"/>
      <c r="J15" s="60"/>
      <c r="K15" s="61"/>
      <c r="L15" s="61"/>
      <c r="M15" s="61"/>
      <c r="N15" s="61"/>
      <c r="O15" s="57"/>
      <c r="P15" s="8"/>
    </row>
    <row r="16" spans="1:19" ht="18" customHeight="1" x14ac:dyDescent="0.25">
      <c r="A16" s="8"/>
      <c r="B16" s="57"/>
      <c r="C16" s="57"/>
      <c r="D16" s="58"/>
      <c r="E16" s="59"/>
      <c r="F16" s="12">
        <f>Opportunities_table[[#This Row],[SIZE OF DEAL]]*Opportunities_table[[#This Row],[PROBABILITY 
OF DEAL]]</f>
        <v>0</v>
      </c>
      <c r="G16" s="57"/>
      <c r="H16" s="73"/>
      <c r="I16" s="60"/>
      <c r="J16" s="60"/>
      <c r="K16" s="61"/>
      <c r="L16" s="61"/>
      <c r="M16" s="61"/>
      <c r="N16" s="61"/>
      <c r="O16" s="57"/>
      <c r="P16" s="8"/>
    </row>
    <row r="17" spans="1:16" ht="18" customHeight="1" x14ac:dyDescent="0.25">
      <c r="A17" s="8"/>
      <c r="B17" s="57"/>
      <c r="C17" s="57"/>
      <c r="D17" s="58"/>
      <c r="E17" s="59"/>
      <c r="F17" s="12">
        <f>Opportunities_table[[#This Row],[SIZE OF DEAL]]*Opportunities_table[[#This Row],[PROBABILITY 
OF DEAL]]</f>
        <v>0</v>
      </c>
      <c r="G17" s="57"/>
      <c r="H17" s="73"/>
      <c r="I17" s="60"/>
      <c r="J17" s="60"/>
      <c r="K17" s="61"/>
      <c r="L17" s="61"/>
      <c r="M17" s="61"/>
      <c r="N17" s="61"/>
      <c r="O17" s="57"/>
      <c r="P17" s="8"/>
    </row>
    <row r="18" spans="1:16" ht="18" customHeight="1" x14ac:dyDescent="0.25">
      <c r="A18" s="8"/>
      <c r="B18" s="57"/>
      <c r="C18" s="57"/>
      <c r="D18" s="58"/>
      <c r="E18" s="59"/>
      <c r="F18" s="12">
        <f>Opportunities_table[[#This Row],[SIZE OF DEAL]]*Opportunities_table[[#This Row],[PROBABILITY 
OF DEAL]]</f>
        <v>0</v>
      </c>
      <c r="G18" s="57"/>
      <c r="H18" s="73"/>
      <c r="I18" s="60"/>
      <c r="J18" s="60"/>
      <c r="K18" s="61"/>
      <c r="L18" s="61"/>
      <c r="M18" s="61"/>
      <c r="N18" s="61"/>
      <c r="O18" s="57"/>
      <c r="P18" s="8"/>
    </row>
    <row r="19" spans="1:16" ht="18" customHeight="1" x14ac:dyDescent="0.25">
      <c r="A19" s="8"/>
      <c r="B19" s="57"/>
      <c r="C19" s="57"/>
      <c r="D19" s="58"/>
      <c r="E19" s="59"/>
      <c r="F19" s="12">
        <f>Opportunities_table[[#This Row],[SIZE OF DEAL]]*Opportunities_table[[#This Row],[PROBABILITY 
OF DEAL]]</f>
        <v>0</v>
      </c>
      <c r="G19" s="57"/>
      <c r="H19" s="73"/>
      <c r="I19" s="60"/>
      <c r="J19" s="60"/>
      <c r="K19" s="61"/>
      <c r="L19" s="61"/>
      <c r="M19" s="61"/>
      <c r="N19" s="61"/>
      <c r="O19" s="57"/>
      <c r="P19" s="8"/>
    </row>
    <row r="20" spans="1:16" ht="18" customHeight="1" x14ac:dyDescent="0.25">
      <c r="A20" s="8"/>
      <c r="B20" s="57"/>
      <c r="C20" s="57"/>
      <c r="D20" s="58"/>
      <c r="E20" s="59"/>
      <c r="F20" s="12">
        <f>Opportunities_table[[#This Row],[SIZE OF DEAL]]*Opportunities_table[[#This Row],[PROBABILITY 
OF DEAL]]</f>
        <v>0</v>
      </c>
      <c r="G20" s="57"/>
      <c r="H20" s="73"/>
      <c r="I20" s="60"/>
      <c r="J20" s="60"/>
      <c r="K20" s="61"/>
      <c r="L20" s="61"/>
      <c r="M20" s="61"/>
      <c r="N20" s="61"/>
      <c r="O20" s="57"/>
      <c r="P20" s="8"/>
    </row>
    <row r="21" spans="1:16" ht="18" customHeight="1" x14ac:dyDescent="0.25">
      <c r="A21" s="8"/>
      <c r="B21" s="57"/>
      <c r="C21" s="57"/>
      <c r="D21" s="58"/>
      <c r="E21" s="59"/>
      <c r="F21" s="12">
        <f>Opportunities_table[[#This Row],[SIZE OF DEAL]]*Opportunities_table[[#This Row],[PROBABILITY 
OF DEAL]]</f>
        <v>0</v>
      </c>
      <c r="G21" s="57"/>
      <c r="H21" s="73"/>
      <c r="I21" s="60"/>
      <c r="J21" s="60"/>
      <c r="K21" s="61"/>
      <c r="L21" s="61"/>
      <c r="M21" s="61"/>
      <c r="N21" s="61"/>
      <c r="O21" s="57"/>
      <c r="P21" s="8"/>
    </row>
    <row r="22" spans="1:16" ht="18" customHeight="1" x14ac:dyDescent="0.25">
      <c r="A22" s="8"/>
      <c r="B22" s="57"/>
      <c r="C22" s="57"/>
      <c r="D22" s="58"/>
      <c r="E22" s="59"/>
      <c r="F22" s="12">
        <f>Opportunities_table[[#This Row],[SIZE OF DEAL]]*Opportunities_table[[#This Row],[PROBABILITY 
OF DEAL]]</f>
        <v>0</v>
      </c>
      <c r="G22" s="57"/>
      <c r="H22" s="73"/>
      <c r="I22" s="60"/>
      <c r="J22" s="60"/>
      <c r="K22" s="61"/>
      <c r="L22" s="61"/>
      <c r="M22" s="61"/>
      <c r="N22" s="61"/>
      <c r="O22" s="57"/>
      <c r="P22" s="8"/>
    </row>
    <row r="23" spans="1:16" ht="18" customHeight="1" x14ac:dyDescent="0.25">
      <c r="A23" s="8"/>
      <c r="B23" s="57"/>
      <c r="C23" s="57"/>
      <c r="D23" s="58"/>
      <c r="E23" s="59"/>
      <c r="F23" s="12">
        <f>Opportunities_table[[#This Row],[SIZE OF DEAL]]*Opportunities_table[[#This Row],[PROBABILITY 
OF DEAL]]</f>
        <v>0</v>
      </c>
      <c r="G23" s="57"/>
      <c r="H23" s="73"/>
      <c r="I23" s="60"/>
      <c r="J23" s="60"/>
      <c r="K23" s="61"/>
      <c r="L23" s="61"/>
      <c r="M23" s="61"/>
      <c r="N23" s="61"/>
      <c r="O23" s="57"/>
      <c r="P23" s="8"/>
    </row>
    <row r="24" spans="1:16" ht="18" customHeight="1" x14ac:dyDescent="0.25">
      <c r="A24" s="8"/>
      <c r="B24" s="57"/>
      <c r="C24" s="57"/>
      <c r="D24" s="58"/>
      <c r="E24" s="59"/>
      <c r="F24" s="12">
        <f>Opportunities_table[[#This Row],[SIZE OF DEAL]]*Opportunities_table[[#This Row],[PROBABILITY 
OF DEAL]]</f>
        <v>0</v>
      </c>
      <c r="G24" s="57"/>
      <c r="H24" s="73"/>
      <c r="I24" s="60"/>
      <c r="J24" s="60"/>
      <c r="K24" s="61"/>
      <c r="L24" s="61"/>
      <c r="M24" s="61"/>
      <c r="N24" s="61"/>
      <c r="O24" s="57"/>
      <c r="P24" s="8"/>
    </row>
    <row r="25" spans="1:16" ht="18" customHeight="1" x14ac:dyDescent="0.25">
      <c r="A25" s="8"/>
      <c r="B25" s="57"/>
      <c r="C25" s="57"/>
      <c r="D25" s="58"/>
      <c r="E25" s="59"/>
      <c r="F25" s="12">
        <f>Opportunities_table[[#This Row],[SIZE OF DEAL]]*Opportunities_table[[#This Row],[PROBABILITY 
OF DEAL]]</f>
        <v>0</v>
      </c>
      <c r="G25" s="57"/>
      <c r="H25" s="73"/>
      <c r="I25" s="60"/>
      <c r="J25" s="60"/>
      <c r="K25" s="61"/>
      <c r="L25" s="61"/>
      <c r="M25" s="61"/>
      <c r="N25" s="61"/>
      <c r="O25" s="57"/>
      <c r="P25" s="8"/>
    </row>
    <row r="26" spans="1:16" ht="18" customHeight="1" thickBot="1" x14ac:dyDescent="0.3">
      <c r="A26" s="8"/>
      <c r="B26" s="62"/>
      <c r="C26" s="62"/>
      <c r="D26" s="63"/>
      <c r="E26" s="64"/>
      <c r="F26" s="30">
        <f>Opportunities_table[[#This Row],[SIZE OF DEAL]]*Opportunities_table[[#This Row],[PROBABILITY 
OF DEAL]]</f>
        <v>0</v>
      </c>
      <c r="G26" s="62"/>
      <c r="H26" s="74"/>
      <c r="I26" s="65"/>
      <c r="J26" s="65"/>
      <c r="K26" s="66"/>
      <c r="L26" s="66"/>
      <c r="M26" s="66"/>
      <c r="N26" s="66"/>
      <c r="O26" s="62"/>
      <c r="P26" s="8"/>
    </row>
    <row r="27" spans="1:16" ht="24" customHeight="1" thickBot="1" x14ac:dyDescent="0.3">
      <c r="A27" s="8"/>
      <c r="B27" s="89">
        <f>SUBTOTAL(103,Opportunities_table[DEAL TITLE])</f>
        <v>10</v>
      </c>
      <c r="C27" s="26"/>
      <c r="D27" s="42">
        <f>SUM(D4:D26)</f>
        <v>26200000</v>
      </c>
      <c r="E27" s="43">
        <f>SUBTOTAL(101,Opportunities_table[PROBABILITY 
OF DEAL])</f>
        <v>0.503</v>
      </c>
      <c r="F27" s="44">
        <f>SUM(F4:F26)</f>
        <v>13750000</v>
      </c>
      <c r="G27" s="26"/>
      <c r="H27" s="26"/>
      <c r="I27" s="27"/>
      <c r="J27" s="27"/>
      <c r="K27" s="28"/>
      <c r="L27" s="28"/>
      <c r="M27" s="28"/>
      <c r="N27" s="28"/>
      <c r="O27" s="29"/>
      <c r="P27" s="8"/>
    </row>
    <row r="28" spans="1:16" x14ac:dyDescent="0.25">
      <c r="C28" s="92"/>
    </row>
    <row r="29" spans="1:16" ht="30" customHeight="1" x14ac:dyDescent="0.25">
      <c r="A29" s="8"/>
      <c r="B29" s="93" t="s">
        <v>99</v>
      </c>
      <c r="C29" s="9"/>
      <c r="D29" s="8"/>
      <c r="E29" s="8"/>
      <c r="F29" s="8"/>
      <c r="G29" s="10"/>
      <c r="H29" s="10"/>
      <c r="I29" s="11"/>
      <c r="J29" s="11"/>
      <c r="K29" s="8"/>
    </row>
    <row r="30" spans="1:16" x14ac:dyDescent="0.25">
      <c r="B30" s="13" t="s">
        <v>92</v>
      </c>
      <c r="C30" s="19"/>
      <c r="D30" s="3"/>
      <c r="E30" s="13" t="s">
        <v>93</v>
      </c>
      <c r="F30" s="19"/>
      <c r="G30" s="5"/>
      <c r="H30" s="5"/>
      <c r="I30" s="1"/>
      <c r="J30" s="1"/>
    </row>
    <row r="31" spans="1:16" x14ac:dyDescent="0.25">
      <c r="B31" s="76" t="s">
        <v>34</v>
      </c>
      <c r="C31" s="85">
        <f>COUNTIF(Opportunities_table[DEAL STAGE],B31)</f>
        <v>1</v>
      </c>
      <c r="D31" s="3"/>
      <c r="E31" s="71" t="s">
        <v>48</v>
      </c>
      <c r="F31" s="86">
        <f>COUNTIF(Opportunities_table[DEAL 
STATUS],E31)</f>
        <v>4</v>
      </c>
      <c r="G31" s="5"/>
      <c r="H31" s="5"/>
      <c r="I31" s="1"/>
      <c r="J31" s="1"/>
    </row>
    <row r="32" spans="1:16" x14ac:dyDescent="0.25">
      <c r="B32" s="78" t="s">
        <v>35</v>
      </c>
      <c r="C32" s="85">
        <f>COUNTIF(Opportunities_table[DEAL STAGE],B32)</f>
        <v>1</v>
      </c>
      <c r="D32" s="3"/>
      <c r="E32" s="71" t="s">
        <v>49</v>
      </c>
      <c r="F32" s="86">
        <f>COUNTIF(Opportunities_table[DEAL 
STATUS],E32)</f>
        <v>2</v>
      </c>
      <c r="G32" s="5"/>
      <c r="H32" s="5"/>
      <c r="I32" s="1"/>
      <c r="J32" s="1"/>
    </row>
    <row r="33" spans="2:10" x14ac:dyDescent="0.25">
      <c r="B33" s="79" t="s">
        <v>38</v>
      </c>
      <c r="C33" s="85">
        <f>COUNTIF(Opportunities_table[DEAL STAGE],B33)</f>
        <v>2</v>
      </c>
      <c r="D33" s="3"/>
      <c r="E33" s="71" t="s">
        <v>50</v>
      </c>
      <c r="F33" s="86">
        <f>COUNTIF(Opportunities_table[DEAL 
STATUS],E33)</f>
        <v>4</v>
      </c>
      <c r="G33" s="5"/>
      <c r="H33" s="5"/>
      <c r="I33" s="1"/>
      <c r="J33" s="1"/>
    </row>
    <row r="34" spans="2:10" x14ac:dyDescent="0.25">
      <c r="B34" s="80" t="s">
        <v>36</v>
      </c>
      <c r="C34" s="85">
        <f>COUNTIF(Opportunities_table[DEAL STAGE],B34)</f>
        <v>4</v>
      </c>
      <c r="D34" s="3"/>
      <c r="E34" s="4"/>
      <c r="F34" s="5"/>
      <c r="G34" s="5"/>
      <c r="H34" s="5"/>
      <c r="I34" s="1"/>
      <c r="J34" s="1"/>
    </row>
    <row r="35" spans="2:10" x14ac:dyDescent="0.25">
      <c r="B35" s="81" t="s">
        <v>37</v>
      </c>
      <c r="C35" s="85">
        <f>COUNTIF(Opportunities_table[DEAL STAGE],B35)</f>
        <v>2</v>
      </c>
      <c r="D35" s="3"/>
      <c r="E35" s="4"/>
      <c r="F35" s="5"/>
      <c r="G35" s="5"/>
      <c r="H35" s="5"/>
      <c r="I35" s="1"/>
      <c r="J35" s="1"/>
    </row>
    <row r="37" spans="2:10" x14ac:dyDescent="0.25">
      <c r="B37" s="13" t="s">
        <v>97</v>
      </c>
    </row>
    <row r="38" spans="2:10" x14ac:dyDescent="0.25">
      <c r="B38" s="76" t="s">
        <v>34</v>
      </c>
      <c r="C38" s="91">
        <f>SUMIF(Opportunities_table[DEAL STAGE],B38,Opportunities_table[SIZE OF DEAL])</f>
        <v>1600000</v>
      </c>
    </row>
    <row r="39" spans="2:10" x14ac:dyDescent="0.25">
      <c r="B39" s="78" t="s">
        <v>35</v>
      </c>
      <c r="C39" s="91">
        <f>SUMIF(Opportunities_table[DEAL STAGE],B39,Opportunities_table[SIZE OF DEAL])</f>
        <v>2500000</v>
      </c>
    </row>
    <row r="40" spans="2:10" x14ac:dyDescent="0.25">
      <c r="B40" s="79" t="s">
        <v>38</v>
      </c>
      <c r="C40" s="91">
        <f>SUMIF(Opportunities_table[DEAL STAGE],B40,Opportunities_table[SIZE OF DEAL])</f>
        <v>1750000</v>
      </c>
    </row>
    <row r="41" spans="2:10" x14ac:dyDescent="0.25">
      <c r="B41" s="80" t="s">
        <v>36</v>
      </c>
      <c r="C41" s="91">
        <f>SUMIF(Opportunities_table[DEAL STAGE],B41,Opportunities_table[SIZE OF DEAL])</f>
        <v>15600000</v>
      </c>
    </row>
    <row r="42" spans="2:10" x14ac:dyDescent="0.25">
      <c r="B42" s="81" t="s">
        <v>37</v>
      </c>
      <c r="C42" s="91">
        <f>SUMIF(Opportunities_table[DEAL STAGE],B42,Opportunities_table[SIZE OF DEAL])</f>
        <v>4750000</v>
      </c>
    </row>
    <row r="43" spans="2:10" x14ac:dyDescent="0.25">
      <c r="C43" s="92"/>
    </row>
  </sheetData>
  <phoneticPr fontId="12" type="noConversion"/>
  <conditionalFormatting sqref="S4:S6 H4:H26">
    <cfRule type="containsText" dxfId="54" priority="22" operator="containsText" text="WON">
      <formula>NOT(ISERROR(SEARCH("WON",H4)))</formula>
    </cfRule>
    <cfRule type="containsText" dxfId="53" priority="23" operator="containsText" text="LOST">
      <formula>NOT(ISERROR(SEARCH("LOST",H4)))</formula>
    </cfRule>
    <cfRule type="containsText" dxfId="52" priority="24" operator="containsText" text="OPEN">
      <formula>NOT(ISERROR(SEARCH("OPEN",H4)))</formula>
    </cfRule>
  </conditionalFormatting>
  <conditionalFormatting sqref="G4:G26 Q4:Q8">
    <cfRule type="containsText" dxfId="51" priority="14" operator="containsText" text="Closed - Lost">
      <formula>NOT(ISERROR(SEARCH("Closed - Lost",G4)))</formula>
    </cfRule>
    <cfRule type="containsText" dxfId="50" priority="15" operator="containsText" text="Closed - Won">
      <formula>NOT(ISERROR(SEARCH("Closed - Won",G4)))</formula>
    </cfRule>
    <cfRule type="containsText" dxfId="49" priority="16" operator="containsText" text="Negotiating">
      <formula>NOT(ISERROR(SEARCH("Negotiating",G4)))</formula>
    </cfRule>
    <cfRule type="containsText" dxfId="48" priority="17" operator="containsText" text="Proposal">
      <formula>NOT(ISERROR(SEARCH("Proposal",G4)))</formula>
    </cfRule>
    <cfRule type="containsText" dxfId="47" priority="18" operator="containsText" text="Qualification">
      <formula>NOT(ISERROR(SEARCH("Qualification",G4)))</formula>
    </cfRule>
  </conditionalFormatting>
  <conditionalFormatting sqref="E31:E33">
    <cfRule type="containsText" dxfId="46" priority="11" operator="containsText" text="WON">
      <formula>NOT(ISERROR(SEARCH("WON",E31)))</formula>
    </cfRule>
    <cfRule type="containsText" dxfId="45" priority="12" operator="containsText" text="LOST">
      <formula>NOT(ISERROR(SEARCH("LOST",E31)))</formula>
    </cfRule>
    <cfRule type="containsText" dxfId="44" priority="13" operator="containsText" text="OPEN">
      <formula>NOT(ISERROR(SEARCH("OPEN",E31)))</formula>
    </cfRule>
  </conditionalFormatting>
  <conditionalFormatting sqref="B31:B35">
    <cfRule type="containsText" dxfId="43" priority="6" operator="containsText" text="Closed - Lost">
      <formula>NOT(ISERROR(SEARCH("Closed - Lost",B31)))</formula>
    </cfRule>
    <cfRule type="containsText" dxfId="42" priority="7" operator="containsText" text="Closed - Won">
      <formula>NOT(ISERROR(SEARCH("Closed - Won",B31)))</formula>
    </cfRule>
    <cfRule type="containsText" dxfId="41" priority="8" operator="containsText" text="Negotiating">
      <formula>NOT(ISERROR(SEARCH("Negotiating",B31)))</formula>
    </cfRule>
    <cfRule type="containsText" dxfId="40" priority="9" operator="containsText" text="Proposal">
      <formula>NOT(ISERROR(SEARCH("Proposal",B31)))</formula>
    </cfRule>
    <cfRule type="containsText" dxfId="39" priority="10" operator="containsText" text="Qualification">
      <formula>NOT(ISERROR(SEARCH("Qualification",B31)))</formula>
    </cfRule>
  </conditionalFormatting>
  <conditionalFormatting sqref="B38:B42">
    <cfRule type="containsText" dxfId="38" priority="1" operator="containsText" text="Closed - Lost">
      <formula>NOT(ISERROR(SEARCH("Closed - Lost",B38)))</formula>
    </cfRule>
    <cfRule type="containsText" dxfId="37" priority="2" operator="containsText" text="Closed - Won">
      <formula>NOT(ISERROR(SEARCH("Closed - Won",B38)))</formula>
    </cfRule>
    <cfRule type="containsText" dxfId="36" priority="3" operator="containsText" text="Negotiating">
      <formula>NOT(ISERROR(SEARCH("Negotiating",B38)))</formula>
    </cfRule>
    <cfRule type="containsText" dxfId="35" priority="4" operator="containsText" text="Proposal">
      <formula>NOT(ISERROR(SEARCH("Proposal",B38)))</formula>
    </cfRule>
    <cfRule type="containsText" dxfId="34" priority="5" operator="containsText" text="Qualification">
      <formula>NOT(ISERROR(SEARCH("Qualification",B38)))</formula>
    </cfRule>
  </conditionalFormatting>
  <dataValidations count="2">
    <dataValidation type="list" allowBlank="1" showInputMessage="1" showErrorMessage="1" sqref="G4:G26" xr:uid="{6177F7E5-B2AA-674B-97FA-B8C85BD4A9F9}">
      <formula1>$Q$4:$Q$8</formula1>
    </dataValidation>
    <dataValidation type="list" allowBlank="1" showInputMessage="1" showErrorMessage="1" sqref="H4:H26" xr:uid="{2C9D6253-BBD0-8B46-8B97-1E39AA453A13}">
      <formula1>$S$4:$S$6</formula1>
    </dataValidation>
  </dataValidations>
  <pageMargins left="0.3" right="0.3" top="0.3" bottom="0.3" header="0" footer="0"/>
  <pageSetup scale="42" orientation="landscape" horizontalDpi="0" verticalDpi="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21E89-94F9-7B4C-A6C5-B9CE338E799B}">
  <sheetPr>
    <tabColor theme="1" tint="0.34998626667073579"/>
  </sheetPr>
  <dimension ref="B1:B2"/>
  <sheetViews>
    <sheetView showGridLines="0" workbookViewId="0">
      <selection activeCell="W47" sqref="W47"/>
    </sheetView>
  </sheetViews>
  <sheetFormatPr defaultColWidth="10.796875" defaultRowHeight="14.4" x14ac:dyDescent="0.3"/>
  <cols>
    <col min="1" max="1" width="3.296875" style="14" customWidth="1"/>
    <col min="2" max="2" width="88.296875" style="14" customWidth="1"/>
    <col min="3" max="16384" width="10.796875" style="14"/>
  </cols>
  <sheetData>
    <row r="1" spans="2:2" ht="19.95" customHeight="1" x14ac:dyDescent="0.3"/>
    <row r="2" spans="2:2" ht="105" customHeight="1" x14ac:dyDescent="0.3">
      <c r="B2" s="15"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Leads &amp; Opportunities Dashboard</vt:lpstr>
      <vt:lpstr>Leads</vt:lpstr>
      <vt:lpstr>Opportunities</vt:lpstr>
      <vt:lpstr>- Disclaimer -</vt:lpstr>
      <vt:lpstr>LEADS_table</vt:lpstr>
      <vt:lpstr>Leads!Область_печати</vt:lpstr>
      <vt:lpstr>'Leads &amp; Opportunities Dashboard'!Область_печати</vt:lpstr>
      <vt:lpstr>Opportunities!Область_печати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2016-02-25T02:48:22Z</dcterms:created>
  <dcterms:modified xsi:type="dcterms:W3CDTF">2021-01-21T22:09:24Z</dcterms:modified>
</cp:coreProperties>
</file>