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Portfolio Management Templates/"/>
    </mc:Choice>
  </mc:AlternateContent>
  <xr:revisionPtr revIDLastSave="0" documentId="8_{55E5793A-E89B-48FB-B309-7630B10B1AA5}" xr6:coauthVersionLast="47" xr6:coauthVersionMax="47" xr10:uidLastSave="{00000000-0000-0000-0000-000000000000}"/>
  <bookViews>
    <workbookView xWindow="-110" yWindow="-110" windowWidth="38620" windowHeight="21220" xr2:uid="{00000000-000D-0000-FFFF-FFFF00000000}"/>
  </bookViews>
  <sheets>
    <sheet name="Project Portfolio Summary" sheetId="4" r:id="rId1"/>
    <sheet name="BLANK Project Portfolio Summary" sheetId="5" r:id="rId2"/>
    <sheet name="-Disclaimer-" sheetId="6" r:id="rId3"/>
  </sheets>
  <definedNames>
    <definedName name="_xlnm.Print_Area" localSheetId="1">'BLANK Project Portfolio Summary'!$B$1:$O$25</definedName>
    <definedName name="_xlnm.Print_Area" localSheetId="0">'Project Portfolio Summary'!$B$2:$O$26</definedName>
    <definedName name="Type" localSheetId="1">'BLANK Project Portfolio Summary'!#REF!</definedName>
    <definedName name="Type" localSheetId="0">'Project Portfolio Summary'!#REF!</definedName>
    <definedName name="Type">#REF!</definedName>
  </definedNames>
  <calcPr calcId="191029"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M25" i="5" l="1"/>
  <c r="K25" i="5"/>
  <c r="M24" i="5"/>
  <c r="K24" i="5"/>
  <c r="M23" i="5"/>
  <c r="K23" i="5"/>
  <c r="M22" i="5"/>
  <c r="K22" i="5"/>
  <c r="M21" i="5"/>
  <c r="K21" i="5"/>
  <c r="M20" i="5"/>
  <c r="K20" i="5"/>
  <c r="M19" i="5"/>
  <c r="K19" i="5"/>
  <c r="M18" i="5"/>
  <c r="K18" i="5"/>
  <c r="M17" i="5"/>
  <c r="K17" i="5"/>
  <c r="M16" i="5"/>
  <c r="K16" i="5"/>
  <c r="M15" i="5"/>
  <c r="K15" i="5"/>
  <c r="AE14" i="5"/>
  <c r="M14" i="5"/>
  <c r="K14" i="5"/>
  <c r="AE13" i="5"/>
  <c r="M13" i="5"/>
  <c r="K13" i="5"/>
  <c r="AE12" i="5"/>
  <c r="AB12" i="5"/>
  <c r="M12" i="5"/>
  <c r="K12" i="5"/>
  <c r="AH11" i="5"/>
  <c r="AE11" i="5"/>
  <c r="AB11" i="5"/>
  <c r="M11" i="5"/>
  <c r="K11" i="5"/>
  <c r="AH10" i="5"/>
  <c r="AE10" i="5"/>
  <c r="AB10" i="5"/>
  <c r="M10" i="5"/>
  <c r="K10" i="5"/>
  <c r="AH9" i="5"/>
  <c r="AE9" i="5"/>
  <c r="AB9" i="5"/>
  <c r="M9" i="5"/>
  <c r="K9" i="5"/>
  <c r="AH8" i="5"/>
  <c r="AE8" i="5"/>
  <c r="AB8" i="5"/>
  <c r="M8" i="5"/>
  <c r="K8" i="5"/>
  <c r="G3" i="5"/>
  <c r="G4" i="5"/>
  <c r="G5" i="5"/>
  <c r="D4" i="5"/>
  <c r="AB9" i="4"/>
  <c r="AB10" i="4"/>
  <c r="AB11" i="4"/>
  <c r="AH10" i="4"/>
  <c r="AH11" i="4"/>
  <c r="AH12" i="4"/>
  <c r="AH9" i="4"/>
  <c r="AE9" i="4"/>
  <c r="AE15" i="4"/>
  <c r="AE14" i="4"/>
  <c r="AE13" i="4"/>
  <c r="AE12" i="4"/>
  <c r="AE11" i="4"/>
  <c r="AE10" i="4"/>
  <c r="AB12" i="4"/>
  <c r="AB13" i="4"/>
  <c r="G4" i="4"/>
  <c r="G5" i="4"/>
  <c r="G6" i="4"/>
  <c r="D5" i="4"/>
  <c r="M10" i="4"/>
  <c r="M9" i="4"/>
  <c r="M11" i="4"/>
  <c r="M12" i="4"/>
  <c r="M13" i="4"/>
  <c r="M14" i="4"/>
  <c r="M15" i="4"/>
  <c r="M16" i="4"/>
  <c r="M17" i="4"/>
  <c r="M18" i="4"/>
  <c r="M19" i="4"/>
  <c r="M20" i="4"/>
  <c r="M21" i="4"/>
  <c r="M22" i="4"/>
  <c r="M23" i="4"/>
  <c r="M24" i="4"/>
  <c r="M25" i="4"/>
  <c r="M26" i="4"/>
  <c r="K11" i="4"/>
  <c r="K12" i="4"/>
  <c r="K13" i="4"/>
  <c r="K14" i="4"/>
  <c r="K15" i="4"/>
  <c r="K16" i="4"/>
  <c r="K17" i="4"/>
  <c r="K18" i="4"/>
  <c r="K19" i="4"/>
  <c r="K20" i="4"/>
  <c r="K21" i="4"/>
  <c r="K22" i="4"/>
  <c r="K23" i="4"/>
  <c r="K24" i="4"/>
  <c r="K25" i="4"/>
  <c r="K26" i="4"/>
  <c r="K10" i="4"/>
  <c r="K9" i="4"/>
</calcChain>
</file>

<file path=xl/sharedStrings.xml><?xml version="1.0" encoding="utf-8"?>
<sst xmlns="http://schemas.openxmlformats.org/spreadsheetml/2006/main" count="139" uniqueCount="45">
  <si>
    <t>LOW</t>
  </si>
  <si>
    <t>MEDIUM</t>
  </si>
  <si>
    <t>HIGH</t>
  </si>
  <si>
    <t>EXTREME</t>
  </si>
  <si>
    <t>PROJECT PORTFOLIO SUMMARY TEMPLATE</t>
  </si>
  <si>
    <t>CLICK HERE TO CREATE PROJECT PORTFOLIO SUMMARY TEMPLATES IN SMARTSHEET</t>
  </si>
  <si>
    <t>PROJECT HEALTH LEVEL</t>
  </si>
  <si>
    <t>PRIORITY KEY</t>
  </si>
  <si>
    <t>PRIORITY</t>
  </si>
  <si>
    <t>REQUEST PLACED</t>
  </si>
  <si>
    <t>APPROVED</t>
  </si>
  <si>
    <t>PLANNING PHASE</t>
  </si>
  <si>
    <t>ON HOLD</t>
  </si>
  <si>
    <t>COMPLETE</t>
  </si>
  <si>
    <t>MONITOR</t>
  </si>
  <si>
    <t>OTHER</t>
  </si>
  <si>
    <t>STATUS 
KEY</t>
  </si>
  <si>
    <t>STATUS</t>
  </si>
  <si>
    <t>PROJECT ID</t>
  </si>
  <si>
    <t>PROJECT NAME</t>
  </si>
  <si>
    <t>PROJECT HEALTH LEVEL KEY</t>
  </si>
  <si>
    <t>PROJECT MANAGER</t>
  </si>
  <si>
    <t>PROJECT SUMMARY</t>
  </si>
  <si>
    <t>BUDGET</t>
  </si>
  <si>
    <t>ACTUAL</t>
  </si>
  <si>
    <r>
      <t xml:space="preserve">BUDGET 
</t>
    </r>
    <r>
      <rPr>
        <b/>
        <i/>
        <sz val="10"/>
        <color theme="0"/>
        <rFont val="Century Gothic"/>
        <family val="1"/>
      </rPr>
      <t>LESS</t>
    </r>
    <r>
      <rPr>
        <b/>
        <sz val="10"/>
        <color theme="0"/>
        <rFont val="Century Gothic"/>
        <family val="1"/>
      </rPr>
      <t xml:space="preserve"> 
ACTUAL</t>
    </r>
  </si>
  <si>
    <t>PERCENT OF PROJECT COMPLETE</t>
  </si>
  <si>
    <t>EXPECTED 
DATE OF COMPLETION</t>
  </si>
  <si>
    <t>NUMBER 
OF DAYS REMAINING</t>
  </si>
  <si>
    <t>ASSOCIATED RISKS</t>
  </si>
  <si>
    <t>COST BENEFIT ANALYSIS OUTCOME</t>
  </si>
  <si>
    <t>ATTACHMENTS / LINKS</t>
  </si>
  <si>
    <t>COMMENTARY</t>
  </si>
  <si>
    <t>DEPARTMENT</t>
  </si>
  <si>
    <t>DEPARTMENT LEAD</t>
  </si>
  <si>
    <t>NUMBER OF PROJECTS</t>
  </si>
  <si>
    <t>DATE OF LAST UPDATE</t>
  </si>
  <si>
    <t>PORTFOLIO FINANCIAL HEALTH</t>
  </si>
  <si>
    <t>BALANCE</t>
  </si>
  <si>
    <t>QTY</t>
  </si>
  <si>
    <t>PROJECT HEALTH LEVEL CT</t>
  </si>
  <si>
    <t>STATUS COUNT</t>
  </si>
  <si>
    <t xml:space="preserve">       </t>
  </si>
  <si>
    <t xml:space="preserve">Enter project data below; charts, graphs, and summary info will populate automatically.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</si>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</sst>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0_);_(&quot;$&quot;* \(#,##0\);_(&quot;$&quot;* &quot;-&quot;??_);_(@_)"/>
    <numFmt numFmtId="165" formatCode="mm/dd/yy;@"/>
    <numFmt numFmtId="166" formatCode="0_);[Red]\(0\)"/>
  </numFmts>
  <fonts count="27" x14ac:knownFonts="1">
    <font>
      <sz val="11"/>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u/>
      <sz val="11"/>
      <color theme="10"/>
      <name val="Calibri"/>
      <family val="2"/>
      <scheme val="minor"/>
    </font>
    <font>
      <b/>
      <sz val="24"/>
      <color theme="0" tint="-0.499984740745262"/>
      <name val="Century Gothic"/>
      <family val="1"/>
    </font>
    <font>
      <b/>
      <sz val="24"/>
      <color theme="6"/>
      <name val="Century Gothic"/>
      <family val="1"/>
    </font>
    <font>
      <sz val="11"/>
      <color theme="1"/>
      <name val="Century Gothic"/>
      <family val="1"/>
    </font>
    <font>
      <b/>
      <sz val="10"/>
      <color rgb="FF2F75B5"/>
      <name val="Century Gothic"/>
      <family val="1"/>
    </font>
    <font>
      <b/>
      <sz val="10"/>
      <color theme="0"/>
      <name val="Century Gothic"/>
      <family val="1"/>
    </font>
    <font>
      <sz val="10"/>
      <color theme="1"/>
      <name val="Century Gothic"/>
      <family val="1"/>
    </font>
    <font>
      <sz val="10"/>
      <color rgb="FF222222"/>
      <name val="Century Gothic"/>
      <family val="1"/>
    </font>
    <font>
      <b/>
      <sz val="10"/>
      <color theme="1"/>
      <name val="Century Gothic"/>
      <family val="1"/>
    </font>
    <font>
      <b/>
      <sz val="14"/>
      <color theme="0"/>
      <name val="Century Gothic"/>
      <family val="1"/>
    </font>
    <font>
      <b/>
      <sz val="14"/>
      <color theme="1" tint="0.34998626667073579"/>
      <name val="Century Gothic"/>
      <family val="1"/>
    </font>
    <font>
      <sz val="8"/>
      <name val="Calibri"/>
      <family val="2"/>
      <scheme val="minor"/>
    </font>
    <font>
      <sz val="11"/>
      <color theme="1"/>
      <name val="Calibri"/>
      <family val="2"/>
      <scheme val="minor"/>
    </font>
    <font>
      <b/>
      <sz val="11"/>
      <color theme="0"/>
      <name val="Century Gothic"/>
      <family val="1"/>
    </font>
    <font>
      <sz val="10"/>
      <color theme="0"/>
      <name val="Century Gothic"/>
      <family val="1"/>
    </font>
    <font>
      <b/>
      <sz val="22"/>
      <color theme="0" tint="-0.34998626667073579"/>
      <name val="Century Gothic"/>
      <family val="1"/>
    </font>
    <font>
      <b/>
      <i/>
      <sz val="10"/>
      <color theme="0"/>
      <name val="Century Gothic"/>
      <family val="1"/>
    </font>
    <font>
      <b/>
      <sz val="12"/>
      <color theme="0" tint="-0.499984740745262"/>
      <name val="Century Gothic"/>
      <family val="1"/>
    </font>
    <font>
      <b/>
      <sz val="11"/>
      <color theme="0" tint="-0.499984740745262"/>
      <name val="Century Gothic"/>
      <family val="1"/>
    </font>
    <font>
      <i/>
      <sz val="12"/>
      <color theme="1"/>
      <name val="Century Gothic"/>
      <family val="1"/>
    </font>
    <font>
      <b/>
      <sz val="22"/>
      <color theme="0"/>
      <name val="Century Gothic"/>
      <family val="2"/>
    </font>
    <font>
      <sz val="12"/>
      <color theme="1"/>
      <name val="Arial"/>
      <family val="2"/>
    </font>
  </fonts>
  <fills count="22">
    <fill>
      <patternFill patternType="none"/>
    </fill>
    <fill>
      <patternFill patternType="gray125"/>
    </fill>
    <fill>
      <patternFill patternType="solid">
        <fgColor theme="0" tint="-0.49998474074526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4"/>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tint="0.249977111117893"/>
        <bgColor indexed="64"/>
      </patternFill>
    </fill>
    <fill>
      <patternFill patternType="solid">
        <fgColor rgb="FF00BD32"/>
        <bgColor indexed="64"/>
      </patternFill>
    </fill>
  </fills>
  <borders count="14">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8">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5" fillId="0" borderId="0" applyNumberFormat="0" applyFill="0" applyBorder="0" applyAlignment="0" applyProtection="0"/>
    <xf numFmtId="0" fontId="1" fillId="0" borderId="0" applyNumberFormat="0" applyFill="0" applyBorder="0" applyAlignment="0" applyProtection="0"/>
    <xf numFmtId="9" fontId="17" fillId="0" borderId="0" applyFont="0" applyFill="0" applyBorder="0" applyAlignment="0" applyProtection="0"/>
    <xf numFmtId="0" fontId="5" fillId="0" borderId="0" applyNumberFormat="0" applyFill="0" applyBorder="0" applyAlignment="0" applyProtection="0"/>
    <xf numFmtId="0" fontId="17" fillId="0" borderId="0"/>
  </cellStyleXfs>
  <cellXfs count="83">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0" fillId="0" borderId="0" xfId="0" applyAlignment="1">
      <alignment wrapText="1"/>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xf numFmtId="0" fontId="9" fillId="0" borderId="0" xfId="0" applyFont="1" applyAlignment="1">
      <alignment horizontal="left" vertical="center" wrapText="1"/>
    </xf>
    <xf numFmtId="0" fontId="12" fillId="0" borderId="0" xfId="0" applyFont="1"/>
    <xf numFmtId="0" fontId="11" fillId="0" borderId="0" xfId="0" applyFont="1" applyBorder="1" applyAlignment="1">
      <alignment horizontal="center" wrapText="1"/>
    </xf>
    <xf numFmtId="0" fontId="8" fillId="0" borderId="0" xfId="0" applyFont="1" applyAlignment="1">
      <alignment wrapText="1"/>
    </xf>
    <xf numFmtId="0" fontId="11" fillId="0" borderId="11" xfId="0" applyFont="1" applyBorder="1" applyAlignment="1">
      <alignment vertical="center" wrapText="1"/>
    </xf>
    <xf numFmtId="0" fontId="11" fillId="0" borderId="11" xfId="0" applyFont="1" applyBorder="1" applyAlignment="1">
      <alignment horizontal="center" vertical="center" wrapText="1"/>
    </xf>
    <xf numFmtId="0" fontId="13" fillId="3" borderId="11" xfId="0" applyFont="1" applyFill="1" applyBorder="1" applyAlignment="1">
      <alignment horizontal="center" vertical="center" wrapText="1"/>
    </xf>
    <xf numFmtId="0" fontId="11" fillId="0" borderId="11" xfId="0" applyFont="1" applyBorder="1" applyAlignment="1">
      <alignment horizontal="left" vertical="center" wrapText="1" indent="1"/>
    </xf>
    <xf numFmtId="0" fontId="13" fillId="4" borderId="11"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11" fillId="10" borderId="11" xfId="0" applyFont="1" applyFill="1" applyBorder="1" applyAlignment="1">
      <alignment horizontal="center" vertical="center" wrapText="1"/>
    </xf>
    <xf numFmtId="0" fontId="11" fillId="12" borderId="11" xfId="0" applyFont="1" applyFill="1" applyBorder="1" applyAlignment="1">
      <alignment vertical="center" wrapText="1"/>
    </xf>
    <xf numFmtId="0" fontId="11" fillId="12" borderId="11" xfId="0" applyFont="1" applyFill="1" applyBorder="1" applyAlignment="1">
      <alignment horizontal="center" vertical="center" wrapText="1"/>
    </xf>
    <xf numFmtId="0" fontId="13" fillId="12" borderId="11" xfId="0" applyFont="1" applyFill="1" applyBorder="1" applyAlignment="1">
      <alignment horizontal="center" vertical="center" wrapText="1"/>
    </xf>
    <xf numFmtId="0" fontId="11" fillId="12" borderId="11" xfId="0" applyFont="1" applyFill="1" applyBorder="1" applyAlignment="1">
      <alignment horizontal="left" vertical="center" wrapText="1" indent="1"/>
    </xf>
    <xf numFmtId="164" fontId="11" fillId="0" borderId="11" xfId="0" applyNumberFormat="1" applyFont="1" applyBorder="1" applyAlignment="1">
      <alignment horizontal="left" vertical="center" wrapText="1"/>
    </xf>
    <xf numFmtId="164" fontId="11" fillId="12" borderId="11" xfId="0" applyNumberFormat="1" applyFont="1" applyFill="1" applyBorder="1" applyAlignment="1">
      <alignment horizontal="left" vertical="center" wrapText="1"/>
    </xf>
    <xf numFmtId="0" fontId="10" fillId="13" borderId="11" xfId="0" applyFont="1" applyFill="1" applyBorder="1" applyAlignment="1">
      <alignment horizontal="center" vertical="center" wrapText="1"/>
    </xf>
    <xf numFmtId="0" fontId="10" fillId="14" borderId="11"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0" fillId="16" borderId="11"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1" fillId="18" borderId="11" xfId="0" applyFont="1" applyFill="1" applyBorder="1" applyAlignment="1">
      <alignment horizontal="center" vertical="center" wrapText="1"/>
    </xf>
    <xf numFmtId="0" fontId="11" fillId="19" borderId="11" xfId="0" applyFont="1" applyFill="1" applyBorder="1" applyAlignment="1">
      <alignment horizontal="center" vertical="center" wrapText="1"/>
    </xf>
    <xf numFmtId="0" fontId="20" fillId="0" borderId="0" xfId="0" applyFont="1" applyAlignment="1">
      <alignment horizontal="left" vertical="center"/>
    </xf>
    <xf numFmtId="0" fontId="10" fillId="20" borderId="11" xfId="0" applyFont="1" applyFill="1" applyBorder="1" applyAlignment="1">
      <alignment horizontal="center" vertical="center" wrapText="1"/>
    </xf>
    <xf numFmtId="0" fontId="10" fillId="20" borderId="0"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12" borderId="12"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12" borderId="3" xfId="0" applyFont="1" applyFill="1" applyBorder="1" applyAlignment="1">
      <alignment vertical="center" wrapText="1"/>
    </xf>
    <xf numFmtId="0" fontId="11" fillId="12" borderId="3" xfId="0" applyFont="1" applyFill="1" applyBorder="1" applyAlignment="1">
      <alignment horizontal="left" vertical="center" wrapText="1" indent="1"/>
    </xf>
    <xf numFmtId="164" fontId="11" fillId="12" borderId="3" xfId="0" applyNumberFormat="1" applyFont="1" applyFill="1" applyBorder="1" applyAlignment="1">
      <alignment horizontal="left" vertical="center" wrapText="1"/>
    </xf>
    <xf numFmtId="0" fontId="10" fillId="20" borderId="9" xfId="0" applyFont="1" applyFill="1" applyBorder="1" applyAlignment="1">
      <alignment horizontal="center" vertical="center" wrapText="1"/>
    </xf>
    <xf numFmtId="0" fontId="10" fillId="20" borderId="4" xfId="0" applyFont="1" applyFill="1" applyBorder="1" applyAlignment="1">
      <alignment horizontal="center" vertical="center" wrapText="1"/>
    </xf>
    <xf numFmtId="0" fontId="10" fillId="20" borderId="7" xfId="0" applyFont="1" applyFill="1" applyBorder="1" applyAlignment="1">
      <alignment horizontal="center" vertical="center" wrapText="1"/>
    </xf>
    <xf numFmtId="165" fontId="11" fillId="0" borderId="11" xfId="0" applyNumberFormat="1" applyFont="1" applyBorder="1" applyAlignment="1">
      <alignment horizontal="center" vertical="center" wrapText="1"/>
    </xf>
    <xf numFmtId="165" fontId="11" fillId="12" borderId="11" xfId="0" applyNumberFormat="1" applyFont="1" applyFill="1" applyBorder="1" applyAlignment="1">
      <alignment horizontal="center" vertical="center" wrapText="1"/>
    </xf>
    <xf numFmtId="165" fontId="11" fillId="12" borderId="3" xfId="0" applyNumberFormat="1" applyFont="1" applyFill="1" applyBorder="1" applyAlignment="1">
      <alignment horizontal="center" vertical="center" wrapText="1"/>
    </xf>
    <xf numFmtId="166" fontId="11" fillId="0" borderId="11" xfId="0" applyNumberFormat="1" applyFont="1" applyBorder="1" applyAlignment="1">
      <alignment horizontal="left" vertical="center" wrapText="1" indent="2"/>
    </xf>
    <xf numFmtId="166" fontId="11" fillId="12" borderId="11" xfId="0" applyNumberFormat="1" applyFont="1" applyFill="1" applyBorder="1" applyAlignment="1">
      <alignment horizontal="left" vertical="center" wrapText="1" indent="2"/>
    </xf>
    <xf numFmtId="166" fontId="11" fillId="12" borderId="3" xfId="0" applyNumberFormat="1" applyFont="1" applyFill="1" applyBorder="1" applyAlignment="1">
      <alignment horizontal="left" vertical="center" wrapText="1" indent="2"/>
    </xf>
    <xf numFmtId="9" fontId="11" fillId="0" borderId="11" xfId="5" applyFont="1" applyBorder="1" applyAlignment="1">
      <alignment horizontal="center" vertical="center" wrapText="1"/>
    </xf>
    <xf numFmtId="9" fontId="11" fillId="12" borderId="11" xfId="5" applyFont="1" applyFill="1" applyBorder="1" applyAlignment="1">
      <alignment horizontal="center" vertical="center" wrapText="1"/>
    </xf>
    <xf numFmtId="9" fontId="11" fillId="12" borderId="3" xfId="5" applyFont="1" applyFill="1" applyBorder="1" applyAlignment="1">
      <alignment horizontal="center" vertical="center" wrapText="1"/>
    </xf>
    <xf numFmtId="164" fontId="15" fillId="12" borderId="6" xfId="0" applyNumberFormat="1" applyFont="1" applyFill="1" applyBorder="1" applyAlignment="1">
      <alignment horizontal="left" vertical="center" wrapText="1" indent="2"/>
    </xf>
    <xf numFmtId="0" fontId="23" fillId="12" borderId="9" xfId="0" applyFont="1" applyFill="1" applyBorder="1" applyAlignment="1">
      <alignment horizontal="left" vertical="center" wrapText="1" indent="1"/>
    </xf>
    <xf numFmtId="164" fontId="14" fillId="11" borderId="7" xfId="0" applyNumberFormat="1" applyFont="1" applyFill="1" applyBorder="1" applyAlignment="1">
      <alignment horizontal="left" vertical="center" wrapText="1" indent="2"/>
    </xf>
    <xf numFmtId="0" fontId="18" fillId="11" borderId="10" xfId="0" applyFont="1" applyFill="1" applyBorder="1" applyAlignment="1">
      <alignment horizontal="left" vertical="center" wrapText="1" indent="1"/>
    </xf>
    <xf numFmtId="164" fontId="15" fillId="12" borderId="7" xfId="0" applyNumberFormat="1" applyFont="1" applyFill="1" applyBorder="1" applyAlignment="1">
      <alignment horizontal="left" vertical="center" wrapText="1" indent="2"/>
    </xf>
    <xf numFmtId="0" fontId="23" fillId="12" borderId="10" xfId="0" applyFont="1" applyFill="1" applyBorder="1" applyAlignment="1">
      <alignment horizontal="left" vertical="center" wrapText="1" indent="1"/>
    </xf>
    <xf numFmtId="164" fontId="19" fillId="2" borderId="11" xfId="0" applyNumberFormat="1" applyFont="1" applyFill="1" applyBorder="1" applyAlignment="1">
      <alignment horizontal="left" vertical="center" wrapText="1"/>
    </xf>
    <xf numFmtId="164" fontId="19" fillId="11" borderId="11" xfId="0" applyNumberFormat="1" applyFont="1" applyFill="1" applyBorder="1" applyAlignment="1">
      <alignment horizontal="left" vertical="center" wrapText="1"/>
    </xf>
    <xf numFmtId="164" fontId="19" fillId="11" borderId="3" xfId="0" applyNumberFormat="1" applyFont="1" applyFill="1" applyBorder="1" applyAlignment="1">
      <alignment horizontal="left" vertical="center" wrapText="1"/>
    </xf>
    <xf numFmtId="10" fontId="11" fillId="0" borderId="0" xfId="0" applyNumberFormat="1" applyFont="1" applyBorder="1" applyAlignment="1">
      <alignment horizontal="center" wrapText="1"/>
    </xf>
    <xf numFmtId="0" fontId="24" fillId="0" borderId="0" xfId="0" applyFont="1" applyAlignment="1">
      <alignment horizontal="left" vertical="center"/>
    </xf>
    <xf numFmtId="0" fontId="13" fillId="0" borderId="11" xfId="0" applyFont="1" applyFill="1" applyBorder="1" applyAlignment="1">
      <alignment horizontal="center" vertical="center" wrapText="1"/>
    </xf>
    <xf numFmtId="0" fontId="10" fillId="11" borderId="1" xfId="0" applyFont="1" applyFill="1" applyBorder="1" applyAlignment="1">
      <alignment horizontal="right" vertical="center" indent="1"/>
    </xf>
    <xf numFmtId="0" fontId="10" fillId="11" borderId="2" xfId="0" applyFont="1" applyFill="1" applyBorder="1" applyAlignment="1">
      <alignment horizontal="right" vertical="center" indent="1"/>
    </xf>
    <xf numFmtId="0" fontId="10" fillId="11" borderId="12" xfId="0" applyFont="1" applyFill="1" applyBorder="1" applyAlignment="1">
      <alignment horizontal="right" vertical="center" indent="1"/>
    </xf>
    <xf numFmtId="0" fontId="8" fillId="0" borderId="11" xfId="0" applyFont="1" applyBorder="1" applyAlignment="1">
      <alignment horizontal="left" vertical="center" wrapText="1" indent="1"/>
    </xf>
    <xf numFmtId="2" fontId="8" fillId="0" borderId="1" xfId="0" applyNumberFormat="1" applyFont="1" applyBorder="1" applyAlignment="1">
      <alignment horizontal="center" vertical="center" wrapText="1"/>
    </xf>
    <xf numFmtId="2" fontId="8" fillId="0" borderId="12"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165" fontId="8" fillId="0" borderId="12" xfId="0" applyNumberFormat="1" applyFont="1" applyBorder="1" applyAlignment="1">
      <alignment horizontal="center" vertical="center" wrapText="1"/>
    </xf>
    <xf numFmtId="0" fontId="22" fillId="12" borderId="5" xfId="0" applyFont="1" applyFill="1" applyBorder="1" applyAlignment="1">
      <alignment horizontal="center" vertical="center" wrapText="1"/>
    </xf>
    <xf numFmtId="0" fontId="22" fillId="12" borderId="8" xfId="0" applyFont="1" applyFill="1" applyBorder="1" applyAlignment="1">
      <alignment horizontal="center" vertical="center" wrapText="1"/>
    </xf>
    <xf numFmtId="0" fontId="25" fillId="21" borderId="0" xfId="6" applyFont="1" applyFill="1" applyAlignment="1">
      <alignment horizontal="center" vertical="center"/>
    </xf>
    <xf numFmtId="0" fontId="26" fillId="0" borderId="13" xfId="7" applyFont="1" applyBorder="1" applyAlignment="1">
      <alignment horizontal="left" vertical="center" wrapText="1" indent="2"/>
    </xf>
    <xf numFmtId="0" fontId="17" fillId="0" borderId="0" xfId="7"/>
  </cellXfs>
  <cellStyles count="8">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7" xr:uid="{6AEE00C5-70BD-4102-8B4D-53ECE86EC049}"/>
    <cellStyle name="Percent" xfId="5" builtinId="5"/>
  </cellStyles>
  <dxfs count="73">
    <dxf>
      <font>
        <strike val="0"/>
        <color theme="0"/>
      </font>
      <fill>
        <patternFill>
          <bgColor theme="4" tint="0.39994506668294322"/>
        </patternFill>
      </fill>
    </dxf>
    <dxf>
      <font>
        <color theme="0"/>
      </font>
      <fill>
        <patternFill>
          <bgColor theme="4"/>
        </patternFill>
      </fill>
    </dxf>
    <dxf>
      <font>
        <color theme="0"/>
      </font>
      <fill>
        <patternFill>
          <bgColor theme="4" tint="-0.24994659260841701"/>
        </patternFill>
      </fill>
    </dxf>
    <dxf>
      <font>
        <color theme="0"/>
      </font>
      <fill>
        <patternFill>
          <bgColor theme="4" tint="-0.499984740745262"/>
        </patternFill>
      </fill>
    </dxf>
    <dxf>
      <font>
        <color theme="0"/>
      </font>
      <fill>
        <patternFill>
          <bgColor theme="4" tint="0.59996337778862885"/>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6" tint="0.79998168889431442"/>
        </patternFill>
      </fill>
    </dxf>
    <dxf>
      <font>
        <color auto="1"/>
      </font>
      <fill>
        <patternFill>
          <bgColor theme="5" tint="0.79998168889431442"/>
        </patternFill>
      </fill>
    </dxf>
    <dxf>
      <font>
        <color auto="1"/>
      </font>
      <fill>
        <patternFill>
          <fgColor auto="1"/>
          <bgColor theme="4" tint="0.79998168889431442"/>
        </patternFill>
      </fill>
    </dxf>
    <dxf>
      <font>
        <color theme="1"/>
      </font>
      <fill>
        <patternFill>
          <bgColor theme="7" tint="0.79998168889431442"/>
        </patternFill>
      </fill>
    </dxf>
    <dxf>
      <font>
        <color auto="1"/>
      </font>
      <fill>
        <patternFill>
          <bgColor theme="8" tint="0.79998168889431442"/>
        </patternFill>
      </fill>
    </dxf>
    <dxf>
      <font>
        <color theme="1"/>
      </font>
      <fill>
        <patternFill>
          <bgColor theme="9" tint="0.79998168889431442"/>
        </patternFill>
      </fill>
    </dxf>
    <dxf>
      <font>
        <color auto="1"/>
      </font>
      <fill>
        <patternFill>
          <bgColor theme="0" tint="-4.9989318521683403E-2"/>
        </patternFill>
      </fill>
    </dxf>
    <dxf>
      <font>
        <strike val="0"/>
        <color theme="0"/>
      </font>
      <fill>
        <patternFill>
          <bgColor theme="4" tint="0.39994506668294322"/>
        </patternFill>
      </fill>
    </dxf>
    <dxf>
      <font>
        <color theme="0"/>
      </font>
      <fill>
        <patternFill>
          <bgColor theme="4"/>
        </patternFill>
      </fill>
    </dxf>
    <dxf>
      <font>
        <color theme="0"/>
      </font>
      <fill>
        <patternFill>
          <bgColor theme="4" tint="-0.24994659260841701"/>
        </patternFill>
      </fill>
    </dxf>
    <dxf>
      <font>
        <color theme="0"/>
      </font>
      <fill>
        <patternFill>
          <bgColor theme="4" tint="-0.499984740745262"/>
        </patternFill>
      </fill>
    </dxf>
    <dxf>
      <font>
        <color theme="0"/>
      </font>
      <fill>
        <patternFill>
          <bgColor theme="4" tint="0.59996337778862885"/>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6" tint="0.79998168889431442"/>
        </patternFill>
      </fill>
    </dxf>
    <dxf>
      <font>
        <color auto="1"/>
      </font>
      <fill>
        <patternFill>
          <bgColor theme="5" tint="0.79998168889431442"/>
        </patternFill>
      </fill>
    </dxf>
    <dxf>
      <font>
        <color auto="1"/>
      </font>
      <fill>
        <patternFill>
          <fgColor auto="1"/>
          <bgColor theme="4" tint="0.79998168889431442"/>
        </patternFill>
      </fill>
    </dxf>
    <dxf>
      <font>
        <color theme="1"/>
      </font>
      <fill>
        <patternFill>
          <bgColor theme="7" tint="0.79998168889431442"/>
        </patternFill>
      </fill>
    </dxf>
    <dxf>
      <font>
        <color auto="1"/>
      </font>
      <fill>
        <patternFill>
          <bgColor theme="8" tint="0.79998168889431442"/>
        </patternFill>
      </fill>
    </dxf>
    <dxf>
      <font>
        <color theme="1"/>
      </font>
      <fill>
        <patternFill>
          <bgColor theme="9" tint="0.79998168889431442"/>
        </patternFill>
      </fill>
    </dxf>
    <dxf>
      <font>
        <color auto="1"/>
      </font>
      <fill>
        <patternFill>
          <bgColor theme="0" tint="-4.9989318521683403E-2"/>
        </patternFill>
      </fill>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5" formatCode="mm/d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0"/>
        <name val="Century Gothic"/>
        <scheme val="none"/>
      </font>
      <numFmt numFmtId="164" formatCode="_(&quot;$&quot;* #,##0_);_(&quot;$&quot;* \(#,##0\);_(&quot;$&quot;* &quot;-&quot;??_);_(@_)"/>
      <fill>
        <patternFill patternType="solid">
          <fgColor indexed="64"/>
          <bgColor theme="0" tint="-0.499984740745262"/>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scheme val="none"/>
      </font>
      <fill>
        <patternFill patternType="solid">
          <fgColor rgb="FF000000"/>
          <bgColor rgb="FFF2F2F2"/>
        </patternFill>
      </fill>
      <alignment horizontal="center" vertical="center" textRotation="0" wrapText="1" indent="0" justifyLastLine="0" shrinkToFit="0" readingOrder="0"/>
    </dxf>
    <dxf>
      <font>
        <b/>
        <i val="0"/>
        <strike val="0"/>
        <condense val="0"/>
        <extend val="0"/>
        <outline val="0"/>
        <shadow val="0"/>
        <u val="none"/>
        <vertAlign val="baseline"/>
        <sz val="10"/>
        <color theme="0"/>
        <name val="Century Gothic"/>
        <scheme val="none"/>
      </font>
      <fill>
        <patternFill patternType="solid">
          <fgColor indexed="64"/>
          <bgColor theme="1"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5" formatCode="mm/d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0"/>
        <name val="Century Gothic"/>
        <scheme val="none"/>
      </font>
      <numFmt numFmtId="164" formatCode="_(&quot;$&quot;* #,##0_);_(&quot;$&quot;* \(#,##0\);_(&quot;$&quot;* &quot;-&quot;??_);_(@_)"/>
      <fill>
        <patternFill patternType="solid">
          <fgColor indexed="64"/>
          <bgColor theme="0" tint="-0.499984740745262"/>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dxf>
    <dxf>
      <font>
        <b/>
        <i val="0"/>
        <strike val="0"/>
        <condense val="0"/>
        <extend val="0"/>
        <outline val="0"/>
        <shadow val="0"/>
        <u val="none"/>
        <vertAlign val="baseline"/>
        <sz val="10"/>
        <color theme="0"/>
        <name val="Century Gothic"/>
        <scheme val="none"/>
      </font>
      <fill>
        <patternFill patternType="solid">
          <fgColor indexed="64"/>
          <bgColor theme="1" tint="0.249977111117893"/>
        </patternFill>
      </fill>
      <alignment horizontal="center" vertical="center" textRotation="0" wrapText="1" indent="0" justifyLastLine="0" shrinkToFit="0" readingOrder="0"/>
    </dxf>
    <dxf>
      <fill>
        <patternFill patternType="none">
          <fgColor indexed="64"/>
        </patternFill>
      </fill>
    </dxf>
  </dxfs>
  <tableStyles count="1" defaultTableStyle="TableStyleMedium2" defaultPivotStyle="PivotStyleLight16">
    <tableStyle name="Table Style 1" pivot="0" count="1" xr9:uid="{00000000-0011-0000-FFFF-FFFF00000000}">
      <tableStyleElement type="secondColumnStripe" dxfId="72"/>
    </tableStyle>
  </tableStyles>
  <colors>
    <mruColors>
      <color rgb="FF00BD32"/>
      <color rgb="FFDBCABD"/>
      <color rgb="FFDBCCA8"/>
      <color rgb="FFD6DBB1"/>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8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6535439422100801E-2"/>
          <c:y val="3.7588785909615903E-2"/>
          <c:w val="0.98346456057789899"/>
          <c:h val="0.95141315349383004"/>
        </c:manualLayout>
      </c:layout>
      <c:pie3DChart>
        <c:varyColors val="1"/>
        <c:ser>
          <c:idx val="0"/>
          <c:order val="0"/>
          <c:spPr>
            <a:ln>
              <a:noFill/>
            </a:ln>
            <a:effectLst>
              <a:outerShdw blurRad="88900" dist="38100" dir="7740000" sx="1000" sy="1000" algn="tl" rotWithShape="0">
                <a:prstClr val="black">
                  <a:alpha val="23000"/>
                </a:prstClr>
              </a:outerShdw>
            </a:effectLst>
          </c:spPr>
          <c:dPt>
            <c:idx val="0"/>
            <c:bubble3D val="0"/>
            <c:spPr>
              <a:solidFill>
                <a:schemeClr val="accent1">
                  <a:lumMod val="60000"/>
                  <a:lumOff val="40000"/>
                </a:schemeClr>
              </a:solidFill>
              <a:ln w="25400">
                <a:solidFill>
                  <a:schemeClr val="bg1">
                    <a:lumMod val="85000"/>
                  </a:schemeClr>
                </a:solidFill>
              </a:ln>
              <a:effectLst>
                <a:outerShdw blurRad="88900" dist="38100" dir="7740000" sx="1000" sy="1000" algn="tl" rotWithShape="0">
                  <a:prstClr val="black">
                    <a:alpha val="23000"/>
                  </a:prstClr>
                </a:outerShdw>
              </a:effectLst>
              <a:sp3d contourW="25400">
                <a:contourClr>
                  <a:schemeClr val="bg1">
                    <a:lumMod val="85000"/>
                  </a:schemeClr>
                </a:contourClr>
              </a:sp3d>
            </c:spPr>
            <c:extLst>
              <c:ext xmlns:c16="http://schemas.microsoft.com/office/drawing/2014/chart" uri="{C3380CC4-5D6E-409C-BE32-E72D297353CC}">
                <c16:uniqueId val="{00000001-D19A-4437-832B-1A7837640119}"/>
              </c:ext>
            </c:extLst>
          </c:dPt>
          <c:dPt>
            <c:idx val="1"/>
            <c:bubble3D val="0"/>
            <c:spPr>
              <a:solidFill>
                <a:schemeClr val="accent2"/>
              </a:solidFill>
              <a:ln w="25400">
                <a:noFill/>
              </a:ln>
              <a:effectLst>
                <a:outerShdw blurRad="88900" dist="38100" dir="7740000" sx="1000" sy="1000" algn="tl" rotWithShape="0">
                  <a:prstClr val="black">
                    <a:alpha val="23000"/>
                  </a:prstClr>
                </a:outerShdw>
              </a:effectLst>
              <a:sp3d/>
            </c:spPr>
            <c:extLst>
              <c:ext xmlns:c16="http://schemas.microsoft.com/office/drawing/2014/chart" uri="{C3380CC4-5D6E-409C-BE32-E72D297353CC}">
                <c16:uniqueId val="{00000003-D19A-4437-832B-1A7837640119}"/>
              </c:ext>
            </c:extLst>
          </c:dPt>
          <c:dLbls>
            <c:dLbl>
              <c:idx val="1"/>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19A-4437-832B-1A7837640119}"/>
                </c:ext>
              </c:extLst>
            </c:dLbl>
            <c:spPr>
              <a:noFill/>
              <a:ln>
                <a:noFill/>
              </a:ln>
              <a:effectLst>
                <a:glow rad="533400">
                  <a:schemeClr val="bg1">
                    <a:alpha val="77000"/>
                  </a:schemeClr>
                </a:glow>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'Project Portfolio Summary'!$H$4:$H$5</c:f>
              <c:strCache>
                <c:ptCount val="2"/>
                <c:pt idx="0">
                  <c:v>BUDGET</c:v>
                </c:pt>
                <c:pt idx="1">
                  <c:v>ACTUAL</c:v>
                </c:pt>
              </c:strCache>
            </c:strRef>
          </c:cat>
          <c:val>
            <c:numRef>
              <c:f>'Project Portfolio Summary'!$G$4:$G$5</c:f>
              <c:numCache>
                <c:formatCode>_("$"* #,##0_);_("$"* \(#,##0\);_("$"* "-"??_);_(@_)</c:formatCode>
                <c:ptCount val="2"/>
                <c:pt idx="0">
                  <c:v>1085000</c:v>
                </c:pt>
                <c:pt idx="1">
                  <c:v>812000</c:v>
                </c:pt>
              </c:numCache>
            </c:numRef>
          </c:val>
          <c:extLst>
            <c:ext xmlns:c16="http://schemas.microsoft.com/office/drawing/2014/chart" uri="{C3380CC4-5D6E-409C-BE32-E72D297353CC}">
              <c16:uniqueId val="{00000004-D19A-4437-832B-1A7837640119}"/>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r>
              <a:rPr lang="en-US" sz="1200" b="1">
                <a:solidFill>
                  <a:schemeClr val="bg1">
                    <a:lumMod val="50000"/>
                  </a:schemeClr>
                </a:solidFill>
              </a:rPr>
              <a:t>PROJECT HEALTH LEVEL COUNT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'Project Portfolio Summary'!$AB$8</c:f>
              <c:strCache>
                <c:ptCount val="1"/>
                <c:pt idx="0">
                  <c:v>QTY</c:v>
                </c:pt>
              </c:strCache>
            </c:strRef>
          </c:tx>
          <c:spPr>
            <a:solidFill>
              <a:schemeClr val="accent1"/>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1-9EDF-4ED9-B8E3-5787F111879C}"/>
              </c:ext>
            </c:extLst>
          </c:dPt>
          <c:dPt>
            <c:idx val="1"/>
            <c:invertIfNegative val="0"/>
            <c:bubble3D val="0"/>
            <c:spPr>
              <a:solidFill>
                <a:schemeClr val="accent1">
                  <a:lumMod val="75000"/>
                </a:schemeClr>
              </a:solidFill>
              <a:ln>
                <a:noFill/>
              </a:ln>
              <a:effectLst/>
            </c:spPr>
            <c:extLst>
              <c:ext xmlns:c16="http://schemas.microsoft.com/office/drawing/2014/chart" uri="{C3380CC4-5D6E-409C-BE32-E72D297353CC}">
                <c16:uniqueId val="{00000003-9EDF-4ED9-B8E3-5787F111879C}"/>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9EDF-4ED9-B8E3-5787F111879C}"/>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9EDF-4ED9-B8E3-5787F111879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6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'Project Portfolio Summary'!$AA$9:$AA$13</c:f>
              <c:numCache>
                <c:formatCode>General</c:formatCode>
                <c:ptCount val="5"/>
                <c:pt idx="0">
                  <c:v>1</c:v>
                </c:pt>
                <c:pt idx="1">
                  <c:v>2</c:v>
                </c:pt>
                <c:pt idx="2">
                  <c:v>3</c:v>
                </c:pt>
                <c:pt idx="3">
                  <c:v>4</c:v>
                </c:pt>
                <c:pt idx="4">
                  <c:v>5</c:v>
                </c:pt>
              </c:numCache>
            </c:numRef>
          </c:cat>
          <c:val>
            <c:numRef>
              <c:f>'Project Portfolio Summary'!$AB$9:$AB$13</c:f>
              <c:numCache>
                <c:formatCode>General</c:formatCode>
                <c:ptCount val="5"/>
                <c:pt idx="0">
                  <c:v>2</c:v>
                </c:pt>
                <c:pt idx="1">
                  <c:v>2</c:v>
                </c:pt>
                <c:pt idx="2">
                  <c:v>1</c:v>
                </c:pt>
                <c:pt idx="3">
                  <c:v>4</c:v>
                </c:pt>
                <c:pt idx="4">
                  <c:v>1</c:v>
                </c:pt>
              </c:numCache>
            </c:numRef>
          </c:val>
          <c:extLst>
            <c:ext xmlns:c16="http://schemas.microsoft.com/office/drawing/2014/chart" uri="{C3380CC4-5D6E-409C-BE32-E72D297353CC}">
              <c16:uniqueId val="{00000008-9EDF-4ED9-B8E3-5787F111879C}"/>
            </c:ext>
          </c:extLst>
        </c:ser>
        <c:dLbls>
          <c:showLegendKey val="0"/>
          <c:showVal val="0"/>
          <c:showCatName val="0"/>
          <c:showSerName val="0"/>
          <c:showPercent val="0"/>
          <c:showBubbleSize val="0"/>
        </c:dLbls>
        <c:gapWidth val="43"/>
        <c:overlap val="-1"/>
        <c:axId val="66099456"/>
        <c:axId val="66105344"/>
      </c:barChart>
      <c:catAx>
        <c:axId val="6609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6105344"/>
        <c:crosses val="autoZero"/>
        <c:auto val="1"/>
        <c:lblAlgn val="ctr"/>
        <c:lblOffset val="100"/>
        <c:noMultiLvlLbl val="0"/>
      </c:catAx>
      <c:valAx>
        <c:axId val="66105344"/>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09945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r>
              <a:rPr lang="en-US" sz="1200" b="1">
                <a:solidFill>
                  <a:schemeClr val="bg1">
                    <a:lumMod val="50000"/>
                  </a:schemeClr>
                </a:solidFill>
              </a:rPr>
              <a:t>PROJECT STATUS COUNT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bar"/>
        <c:grouping val="clustered"/>
        <c:varyColors val="0"/>
        <c:ser>
          <c:idx val="0"/>
          <c:order val="0"/>
          <c:tx>
            <c:strRef>
              <c:f>'Project Portfolio Summary'!$AE$8</c:f>
              <c:strCache>
                <c:ptCount val="1"/>
                <c:pt idx="0">
                  <c:v>QTY</c:v>
                </c:pt>
              </c:strCache>
            </c:strRef>
          </c:tx>
          <c:spPr>
            <a:solidFill>
              <a:schemeClr val="accent1"/>
            </a:solidFill>
            <a:ln>
              <a:noFill/>
            </a:ln>
            <a:effectLst/>
          </c:spPr>
          <c:invertIfNegative val="0"/>
          <c:dPt>
            <c:idx val="0"/>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1-B9C2-4DC3-BCFF-A1D25832499F}"/>
              </c:ext>
            </c:extLst>
          </c:dPt>
          <c:dPt>
            <c:idx val="1"/>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3-B9C2-4DC3-BCFF-A1D25832499F}"/>
              </c:ext>
            </c:extLst>
          </c:dPt>
          <c:dPt>
            <c:idx val="2"/>
            <c:invertIfNegative val="0"/>
            <c:bubble3D val="0"/>
            <c:spPr>
              <a:solidFill>
                <a:schemeClr val="accent3">
                  <a:lumMod val="20000"/>
                  <a:lumOff val="80000"/>
                </a:schemeClr>
              </a:solidFill>
              <a:ln>
                <a:noFill/>
              </a:ln>
              <a:effectLst/>
            </c:spPr>
            <c:extLst>
              <c:ext xmlns:c16="http://schemas.microsoft.com/office/drawing/2014/chart" uri="{C3380CC4-5D6E-409C-BE32-E72D297353CC}">
                <c16:uniqueId val="{00000005-B9C2-4DC3-BCFF-A1D25832499F}"/>
              </c:ext>
            </c:extLst>
          </c:dPt>
          <c:dPt>
            <c:idx val="3"/>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07-B9C2-4DC3-BCFF-A1D25832499F}"/>
              </c:ext>
            </c:extLst>
          </c:dPt>
          <c:dPt>
            <c:idx val="4"/>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9-B9C2-4DC3-BCFF-A1D25832499F}"/>
              </c:ext>
            </c:extLst>
          </c:dPt>
          <c:dPt>
            <c:idx val="5"/>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B-B9C2-4DC3-BCFF-A1D25832499F}"/>
              </c:ext>
            </c:extLst>
          </c:dPt>
          <c:dPt>
            <c:idx val="6"/>
            <c:invertIfNegative val="0"/>
            <c:bubble3D val="0"/>
            <c:spPr>
              <a:solidFill>
                <a:schemeClr val="bg1">
                  <a:lumMod val="95000"/>
                </a:schemeClr>
              </a:solidFill>
              <a:ln>
                <a:noFill/>
              </a:ln>
              <a:effectLst/>
            </c:spPr>
            <c:extLst>
              <c:ext xmlns:c16="http://schemas.microsoft.com/office/drawing/2014/chart" uri="{C3380CC4-5D6E-409C-BE32-E72D297353CC}">
                <c16:uniqueId val="{0000000D-B9C2-4DC3-BCFF-A1D25832499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'Project Portfolio Summary'!$AD$9:$AD$15</c:f>
              <c:strCache>
                <c:ptCount val="7"/>
                <c:pt idx="0">
                  <c:v>REQUEST PLACED</c:v>
                </c:pt>
                <c:pt idx="1">
                  <c:v>APPROVED</c:v>
                </c:pt>
                <c:pt idx="2">
                  <c:v>PLANNING PHASE</c:v>
                </c:pt>
                <c:pt idx="3">
                  <c:v>ON HOLD</c:v>
                </c:pt>
                <c:pt idx="4">
                  <c:v>COMPLETE</c:v>
                </c:pt>
                <c:pt idx="5">
                  <c:v>MONITOR</c:v>
                </c:pt>
                <c:pt idx="6">
                  <c:v>OTHER</c:v>
                </c:pt>
              </c:strCache>
            </c:strRef>
          </c:cat>
          <c:val>
            <c:numRef>
              <c:f>'Project Portfolio Summary'!$AE$9:$AE$15</c:f>
              <c:numCache>
                <c:formatCode>General</c:formatCode>
                <c:ptCount val="7"/>
                <c:pt idx="0">
                  <c:v>1</c:v>
                </c:pt>
                <c:pt idx="1">
                  <c:v>1</c:v>
                </c:pt>
                <c:pt idx="2">
                  <c:v>1</c:v>
                </c:pt>
                <c:pt idx="3">
                  <c:v>1</c:v>
                </c:pt>
                <c:pt idx="4">
                  <c:v>3</c:v>
                </c:pt>
                <c:pt idx="5">
                  <c:v>2</c:v>
                </c:pt>
                <c:pt idx="6">
                  <c:v>1</c:v>
                </c:pt>
              </c:numCache>
            </c:numRef>
          </c:val>
          <c:extLst>
            <c:ext xmlns:c16="http://schemas.microsoft.com/office/drawing/2014/chart" uri="{C3380CC4-5D6E-409C-BE32-E72D297353CC}">
              <c16:uniqueId val="{0000000E-B9C2-4DC3-BCFF-A1D25832499F}"/>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r>
              <a:rPr lang="en-US" sz="1200" b="1">
                <a:solidFill>
                  <a:schemeClr val="bg1">
                    <a:lumMod val="50000"/>
                  </a:schemeClr>
                </a:solidFill>
              </a:rPr>
              <a:t>PRIORITY LEVEL COUNT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'Project Portfolio Summary'!$AH$8</c:f>
              <c:strCache>
                <c:ptCount val="1"/>
                <c:pt idx="0">
                  <c:v>QTY</c:v>
                </c:pt>
              </c:strCache>
            </c:strRef>
          </c:tx>
          <c:spPr>
            <a:solidFill>
              <a:schemeClr val="accent1"/>
            </a:solidFill>
            <a:ln>
              <a:noFill/>
            </a:ln>
            <a:effectLst/>
          </c:spPr>
          <c:invertIfNegative val="0"/>
          <c:dPt>
            <c:idx val="0"/>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1-9181-446D-A990-9681FF1CB6B3}"/>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3-9181-446D-A990-9681FF1CB6B3}"/>
              </c:ext>
            </c:extLst>
          </c:dPt>
          <c:dPt>
            <c:idx val="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5-9181-446D-A990-9681FF1CB6B3}"/>
              </c:ext>
            </c:extLst>
          </c:dPt>
          <c:dPt>
            <c:idx val="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7-9181-446D-A990-9681FF1CB6B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'Project Portfolio Summary'!$AG$9:$AG$12</c:f>
              <c:strCache>
                <c:ptCount val="4"/>
                <c:pt idx="0">
                  <c:v>LOW</c:v>
                </c:pt>
                <c:pt idx="1">
                  <c:v>MEDIUM</c:v>
                </c:pt>
                <c:pt idx="2">
                  <c:v>HIGH</c:v>
                </c:pt>
                <c:pt idx="3">
                  <c:v>EXTREME</c:v>
                </c:pt>
              </c:strCache>
            </c:strRef>
          </c:cat>
          <c:val>
            <c:numRef>
              <c:f>'Project Portfolio Summary'!$AH$9:$AH$12</c:f>
              <c:numCache>
                <c:formatCode>General</c:formatCode>
                <c:ptCount val="4"/>
                <c:pt idx="0">
                  <c:v>4</c:v>
                </c:pt>
                <c:pt idx="1">
                  <c:v>3</c:v>
                </c:pt>
                <c:pt idx="2">
                  <c:v>2</c:v>
                </c:pt>
                <c:pt idx="3">
                  <c:v>1</c:v>
                </c:pt>
              </c:numCache>
            </c:numRef>
          </c:val>
          <c:extLst>
            <c:ext xmlns:c16="http://schemas.microsoft.com/office/drawing/2014/chart" uri="{C3380CC4-5D6E-409C-BE32-E72D297353CC}">
              <c16:uniqueId val="{00000008-9181-446D-A990-9681FF1CB6B3}"/>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8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6535439422100801E-2"/>
          <c:y val="3.7588785909615903E-2"/>
          <c:w val="0.98346456057789899"/>
          <c:h val="0.95141315349383004"/>
        </c:manualLayout>
      </c:layout>
      <c:pie3DChart>
        <c:varyColors val="1"/>
        <c:ser>
          <c:idx val="0"/>
          <c:order val="0"/>
          <c:spPr>
            <a:ln>
              <a:noFill/>
            </a:ln>
            <a:effectLst>
              <a:outerShdw blurRad="88900" dist="38100" dir="7740000" sx="1000" sy="1000" algn="tl" rotWithShape="0">
                <a:prstClr val="black">
                  <a:alpha val="23000"/>
                </a:prstClr>
              </a:outerShdw>
            </a:effectLst>
          </c:spPr>
          <c:dPt>
            <c:idx val="0"/>
            <c:bubble3D val="0"/>
            <c:spPr>
              <a:solidFill>
                <a:schemeClr val="accent1">
                  <a:lumMod val="60000"/>
                  <a:lumOff val="40000"/>
                </a:schemeClr>
              </a:solidFill>
              <a:ln w="25400">
                <a:solidFill>
                  <a:schemeClr val="bg1">
                    <a:lumMod val="85000"/>
                  </a:schemeClr>
                </a:solidFill>
              </a:ln>
              <a:effectLst>
                <a:outerShdw blurRad="88900" dist="38100" dir="7740000" sx="1000" sy="1000" algn="tl" rotWithShape="0">
                  <a:prstClr val="black">
                    <a:alpha val="23000"/>
                  </a:prstClr>
                </a:outerShdw>
              </a:effectLst>
              <a:sp3d contourW="25400">
                <a:contourClr>
                  <a:schemeClr val="bg1">
                    <a:lumMod val="85000"/>
                  </a:schemeClr>
                </a:contourClr>
              </a:sp3d>
            </c:spPr>
            <c:extLst>
              <c:ext xmlns:c16="http://schemas.microsoft.com/office/drawing/2014/chart" uri="{C3380CC4-5D6E-409C-BE32-E72D297353CC}">
                <c16:uniqueId val="{00000001-1617-425C-8E6F-76E72E37FAFC}"/>
              </c:ext>
            </c:extLst>
          </c:dPt>
          <c:dPt>
            <c:idx val="1"/>
            <c:bubble3D val="0"/>
            <c:spPr>
              <a:solidFill>
                <a:schemeClr val="accent2"/>
              </a:solidFill>
              <a:ln w="25400">
                <a:noFill/>
              </a:ln>
              <a:effectLst>
                <a:outerShdw blurRad="88900" dist="38100" dir="7740000" sx="1000" sy="1000" algn="tl" rotWithShape="0">
                  <a:prstClr val="black">
                    <a:alpha val="23000"/>
                  </a:prstClr>
                </a:outerShdw>
              </a:effectLst>
              <a:sp3d/>
            </c:spPr>
            <c:extLst>
              <c:ext xmlns:c16="http://schemas.microsoft.com/office/drawing/2014/chart" uri="{C3380CC4-5D6E-409C-BE32-E72D297353CC}">
                <c16:uniqueId val="{00000003-1617-425C-8E6F-76E72E37FAFC}"/>
              </c:ext>
            </c:extLst>
          </c:dPt>
          <c:dLbls>
            <c:dLbl>
              <c:idx val="1"/>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617-425C-8E6F-76E72E37FAFC}"/>
                </c:ext>
              </c:extLst>
            </c:dLbl>
            <c:spPr>
              <a:noFill/>
              <a:ln>
                <a:noFill/>
              </a:ln>
              <a:effectLst>
                <a:glow rad="533400">
                  <a:schemeClr val="bg1">
                    <a:alpha val="77000"/>
                  </a:schemeClr>
                </a:glow>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Project Portfolio Summary'!$H$3:$H$4</c:f>
              <c:strCache>
                <c:ptCount val="2"/>
                <c:pt idx="0">
                  <c:v>BUDGET</c:v>
                </c:pt>
                <c:pt idx="1">
                  <c:v>ACTUAL</c:v>
                </c:pt>
              </c:strCache>
            </c:strRef>
          </c:cat>
          <c:val>
            <c:numRef>
              <c:f>'BLANK Project Portfolio Summary'!$G$3:$G$4</c:f>
              <c:numCache>
                <c:formatCode>_("$"* #,##0_);_("$"* \(#,##0\);_("$"* "-"??_);_(@_)</c:formatCode>
                <c:ptCount val="2"/>
                <c:pt idx="0">
                  <c:v>0</c:v>
                </c:pt>
                <c:pt idx="1">
                  <c:v>0</c:v>
                </c:pt>
              </c:numCache>
            </c:numRef>
          </c:val>
          <c:extLst>
            <c:ext xmlns:c16="http://schemas.microsoft.com/office/drawing/2014/chart" uri="{C3380CC4-5D6E-409C-BE32-E72D297353CC}">
              <c16:uniqueId val="{00000004-1617-425C-8E6F-76E72E37FAFC}"/>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r>
              <a:rPr lang="en-US" sz="1200" b="1">
                <a:solidFill>
                  <a:schemeClr val="bg1">
                    <a:lumMod val="50000"/>
                  </a:schemeClr>
                </a:solidFill>
              </a:rPr>
              <a:t>PROJECT HEALTH LEVEL COUNT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'BLANK Project Portfolio Summary'!$AB$7</c:f>
              <c:strCache>
                <c:ptCount val="1"/>
                <c:pt idx="0">
                  <c:v>QTY</c:v>
                </c:pt>
              </c:strCache>
            </c:strRef>
          </c:tx>
          <c:spPr>
            <a:solidFill>
              <a:schemeClr val="accent1"/>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1-1E3F-4B3C-9307-FC8674E5EF9F}"/>
              </c:ext>
            </c:extLst>
          </c:dPt>
          <c:dPt>
            <c:idx val="1"/>
            <c:invertIfNegative val="0"/>
            <c:bubble3D val="0"/>
            <c:spPr>
              <a:solidFill>
                <a:schemeClr val="accent1">
                  <a:lumMod val="75000"/>
                </a:schemeClr>
              </a:solidFill>
              <a:ln>
                <a:noFill/>
              </a:ln>
              <a:effectLst/>
            </c:spPr>
            <c:extLst>
              <c:ext xmlns:c16="http://schemas.microsoft.com/office/drawing/2014/chart" uri="{C3380CC4-5D6E-409C-BE32-E72D297353CC}">
                <c16:uniqueId val="{00000003-1E3F-4B3C-9307-FC8674E5EF9F}"/>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1E3F-4B3C-9307-FC8674E5EF9F}"/>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1E3F-4B3C-9307-FC8674E5EF9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6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'BLANK Project Portfolio Summary'!$AA$8:$AA$12</c:f>
              <c:numCache>
                <c:formatCode>General</c:formatCode>
                <c:ptCount val="5"/>
                <c:pt idx="0">
                  <c:v>1</c:v>
                </c:pt>
                <c:pt idx="1">
                  <c:v>2</c:v>
                </c:pt>
                <c:pt idx="2">
                  <c:v>3</c:v>
                </c:pt>
                <c:pt idx="3">
                  <c:v>4</c:v>
                </c:pt>
                <c:pt idx="4">
                  <c:v>5</c:v>
                </c:pt>
              </c:numCache>
            </c:numRef>
          </c:cat>
          <c:val>
            <c:numRef>
              <c:f>'BLANK Project Portfolio Summary'!$AB$8:$AB$12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8-1E3F-4B3C-9307-FC8674E5EF9F}"/>
            </c:ext>
          </c:extLst>
        </c:ser>
        <c:dLbls>
          <c:showLegendKey val="0"/>
          <c:showVal val="0"/>
          <c:showCatName val="0"/>
          <c:showSerName val="0"/>
          <c:showPercent val="0"/>
          <c:showBubbleSize val="0"/>
        </c:dLbls>
        <c:gapWidth val="43"/>
        <c:overlap val="-1"/>
        <c:axId val="66477440"/>
        <c:axId val="66491520"/>
      </c:barChart>
      <c:catAx>
        <c:axId val="6647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6491520"/>
        <c:crosses val="autoZero"/>
        <c:auto val="1"/>
        <c:lblAlgn val="ctr"/>
        <c:lblOffset val="100"/>
        <c:noMultiLvlLbl val="0"/>
      </c:catAx>
      <c:valAx>
        <c:axId val="66491520"/>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477440"/>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r>
              <a:rPr lang="en-US" sz="1200" b="1">
                <a:solidFill>
                  <a:schemeClr val="bg1">
                    <a:lumMod val="50000"/>
                  </a:schemeClr>
                </a:solidFill>
              </a:rPr>
              <a:t>PROJECT STATUS COUNT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bar"/>
        <c:grouping val="clustered"/>
        <c:varyColors val="0"/>
        <c:ser>
          <c:idx val="0"/>
          <c:order val="0"/>
          <c:tx>
            <c:strRef>
              <c:f>'BLANK Project Portfolio Summary'!$AE$7</c:f>
              <c:strCache>
                <c:ptCount val="1"/>
                <c:pt idx="0">
                  <c:v>QTY</c:v>
                </c:pt>
              </c:strCache>
            </c:strRef>
          </c:tx>
          <c:spPr>
            <a:solidFill>
              <a:schemeClr val="accent1"/>
            </a:solidFill>
            <a:ln>
              <a:noFill/>
            </a:ln>
            <a:effectLst/>
          </c:spPr>
          <c:invertIfNegative val="0"/>
          <c:dPt>
            <c:idx val="0"/>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1-1015-4B78-A4D3-7939AE794F36}"/>
              </c:ext>
            </c:extLst>
          </c:dPt>
          <c:dPt>
            <c:idx val="1"/>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3-1015-4B78-A4D3-7939AE794F36}"/>
              </c:ext>
            </c:extLst>
          </c:dPt>
          <c:dPt>
            <c:idx val="2"/>
            <c:invertIfNegative val="0"/>
            <c:bubble3D val="0"/>
            <c:spPr>
              <a:solidFill>
                <a:schemeClr val="accent3">
                  <a:lumMod val="20000"/>
                  <a:lumOff val="80000"/>
                </a:schemeClr>
              </a:solidFill>
              <a:ln>
                <a:noFill/>
              </a:ln>
              <a:effectLst/>
            </c:spPr>
            <c:extLst>
              <c:ext xmlns:c16="http://schemas.microsoft.com/office/drawing/2014/chart" uri="{C3380CC4-5D6E-409C-BE32-E72D297353CC}">
                <c16:uniqueId val="{00000005-1015-4B78-A4D3-7939AE794F36}"/>
              </c:ext>
            </c:extLst>
          </c:dPt>
          <c:dPt>
            <c:idx val="3"/>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07-1015-4B78-A4D3-7939AE794F36}"/>
              </c:ext>
            </c:extLst>
          </c:dPt>
          <c:dPt>
            <c:idx val="4"/>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9-1015-4B78-A4D3-7939AE794F36}"/>
              </c:ext>
            </c:extLst>
          </c:dPt>
          <c:dPt>
            <c:idx val="5"/>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B-1015-4B78-A4D3-7939AE794F36}"/>
              </c:ext>
            </c:extLst>
          </c:dPt>
          <c:dPt>
            <c:idx val="6"/>
            <c:invertIfNegative val="0"/>
            <c:bubble3D val="0"/>
            <c:spPr>
              <a:solidFill>
                <a:schemeClr val="bg1">
                  <a:lumMod val="95000"/>
                </a:schemeClr>
              </a:solidFill>
              <a:ln>
                <a:noFill/>
              </a:ln>
              <a:effectLst/>
            </c:spPr>
            <c:extLst>
              <c:ext xmlns:c16="http://schemas.microsoft.com/office/drawing/2014/chart" uri="{C3380CC4-5D6E-409C-BE32-E72D297353CC}">
                <c16:uniqueId val="{0000000D-1015-4B78-A4D3-7939AE794F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Project Portfolio Summary'!$AD$8:$AD$14</c:f>
              <c:strCache>
                <c:ptCount val="7"/>
                <c:pt idx="0">
                  <c:v>REQUEST PLACED</c:v>
                </c:pt>
                <c:pt idx="1">
                  <c:v>APPROVED</c:v>
                </c:pt>
                <c:pt idx="2">
                  <c:v>PLANNING PHASE</c:v>
                </c:pt>
                <c:pt idx="3">
                  <c:v>ON HOLD</c:v>
                </c:pt>
                <c:pt idx="4">
                  <c:v>COMPLETE</c:v>
                </c:pt>
                <c:pt idx="5">
                  <c:v>MONITOR</c:v>
                </c:pt>
                <c:pt idx="6">
                  <c:v>OTHER</c:v>
                </c:pt>
              </c:strCache>
            </c:strRef>
          </c:cat>
          <c:val>
            <c:numRef>
              <c:f>'BLANK Project Portfolio Summary'!$AE$8:$AE$14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1015-4B78-A4D3-7939AE794F36}"/>
            </c:ext>
          </c:extLst>
        </c:ser>
        <c:dLbls>
          <c:showLegendKey val="0"/>
          <c:showVal val="0"/>
          <c:showCatName val="0"/>
          <c:showSerName val="0"/>
          <c:showPercent val="0"/>
          <c:showBubbleSize val="0"/>
        </c:dLbls>
        <c:gapWidth val="0"/>
        <c:axId val="66658688"/>
        <c:axId val="66660224"/>
      </c:barChart>
      <c:catAx>
        <c:axId val="666586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6660224"/>
        <c:crosses val="autoZero"/>
        <c:auto val="1"/>
        <c:lblAlgn val="ctr"/>
        <c:lblOffset val="100"/>
        <c:noMultiLvlLbl val="0"/>
      </c:catAx>
      <c:valAx>
        <c:axId val="66660224"/>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658688"/>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r>
              <a:rPr lang="en-US" sz="1200" b="1">
                <a:solidFill>
                  <a:schemeClr val="bg1">
                    <a:lumMod val="50000"/>
                  </a:schemeClr>
                </a:solidFill>
              </a:rPr>
              <a:t>PRIORITY LEVEL COUNT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'BLANK Project Portfolio Summary'!$AH$7</c:f>
              <c:strCache>
                <c:ptCount val="1"/>
                <c:pt idx="0">
                  <c:v>QTY</c:v>
                </c:pt>
              </c:strCache>
            </c:strRef>
          </c:tx>
          <c:spPr>
            <a:solidFill>
              <a:schemeClr val="accent1"/>
            </a:solidFill>
            <a:ln>
              <a:noFill/>
            </a:ln>
            <a:effectLst/>
          </c:spPr>
          <c:invertIfNegative val="0"/>
          <c:dPt>
            <c:idx val="0"/>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1-0A16-4619-98D7-36D6147FEF0D}"/>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3-0A16-4619-98D7-36D6147FEF0D}"/>
              </c:ext>
            </c:extLst>
          </c:dPt>
          <c:dPt>
            <c:idx val="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5-0A16-4619-98D7-36D6147FEF0D}"/>
              </c:ext>
            </c:extLst>
          </c:dPt>
          <c:dPt>
            <c:idx val="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7-0A16-4619-98D7-36D6147FEF0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Project Portfolio Summary'!$AG$8:$AG$11</c:f>
              <c:strCache>
                <c:ptCount val="4"/>
                <c:pt idx="0">
                  <c:v>LOW</c:v>
                </c:pt>
                <c:pt idx="1">
                  <c:v>MEDIUM</c:v>
                </c:pt>
                <c:pt idx="2">
                  <c:v>HIGH</c:v>
                </c:pt>
                <c:pt idx="3">
                  <c:v>EXTREME</c:v>
                </c:pt>
              </c:strCache>
            </c:strRef>
          </c:cat>
          <c:val>
            <c:numRef>
              <c:f>'BLANK Project Portfolio Summary'!$AH$8:$AH$11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0A16-4619-98D7-36D6147FEF0D}"/>
            </c:ext>
          </c:extLst>
        </c:ser>
        <c:dLbls>
          <c:showLegendKey val="0"/>
          <c:showVal val="0"/>
          <c:showCatName val="0"/>
          <c:showSerName val="0"/>
          <c:showPercent val="0"/>
          <c:showBubbleSize val="0"/>
        </c:dLbls>
        <c:gapWidth val="43"/>
        <c:overlap val="-1"/>
        <c:axId val="66694144"/>
        <c:axId val="66708224"/>
      </c:barChart>
      <c:catAx>
        <c:axId val="6669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6708224"/>
        <c:crosses val="autoZero"/>
        <c:auto val="1"/>
        <c:lblAlgn val="ctr"/>
        <c:lblOffset val="100"/>
        <c:noMultiLvlLbl val="0"/>
      </c:catAx>
      <c:valAx>
        <c:axId val="66708224"/>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94144"/>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bit.ly/3j3IaLg" TargetMode="Externa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8</xdr:col>
      <xdr:colOff>137585</xdr:colOff>
      <xdr:row>2</xdr:row>
      <xdr:rowOff>10583</xdr:rowOff>
    </xdr:from>
    <xdr:to>
      <xdr:col>11</xdr:col>
      <xdr:colOff>804334</xdr:colOff>
      <xdr:row>7</xdr:row>
      <xdr:rowOff>15875</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936625</xdr:colOff>
      <xdr:row>1</xdr:row>
      <xdr:rowOff>328083</xdr:rowOff>
    </xdr:from>
    <xdr:to>
      <xdr:col>14</xdr:col>
      <xdr:colOff>1820333</xdr:colOff>
      <xdr:row>6</xdr:row>
      <xdr:rowOff>126999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1883833</xdr:colOff>
      <xdr:row>1</xdr:row>
      <xdr:rowOff>328083</xdr:rowOff>
    </xdr:from>
    <xdr:to>
      <xdr:col>16</xdr:col>
      <xdr:colOff>2074333</xdr:colOff>
      <xdr:row>6</xdr:row>
      <xdr:rowOff>126999</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1460503</xdr:colOff>
      <xdr:row>1</xdr:row>
      <xdr:rowOff>328083</xdr:rowOff>
    </xdr:from>
    <xdr:to>
      <xdr:col>17</xdr:col>
      <xdr:colOff>1206500</xdr:colOff>
      <xdr:row>6</xdr:row>
      <xdr:rowOff>126999</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2065337</xdr:colOff>
      <xdr:row>0</xdr:row>
      <xdr:rowOff>2069183</xdr:rowOff>
    </xdr:to>
    <xdr:pic>
      <xdr:nvPicPr>
        <xdr:cNvPr id="4" name="Picture 3">
          <a:hlinkClick xmlns:r="http://schemas.openxmlformats.org/officeDocument/2006/relationships" r:id="rId5"/>
          <a:extLst>
            <a:ext uri="{FF2B5EF4-FFF2-40B4-BE49-F238E27FC236}">
              <a16:creationId xmlns:a16="http://schemas.microsoft.com/office/drawing/2014/main" id="{C9A602C7-B2E7-4C75-815A-29609AAEA689}"/>
            </a:ext>
          </a:extLst>
        </xdr:cNvPr>
        <xdr:cNvPicPr>
          <a:picLocks noChangeAspect="1"/>
        </xdr:cNvPicPr>
      </xdr:nvPicPr>
      <xdr:blipFill>
        <a:blip xmlns:r="http://schemas.openxmlformats.org/officeDocument/2006/relationships" r:embed="rId6"/>
        <a:stretch>
          <a:fillRect/>
        </a:stretch>
      </xdr:blipFill>
      <xdr:spPr>
        <a:xfrm>
          <a:off x="238125"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137585</xdr:colOff>
      <xdr:row>1</xdr:row>
      <xdr:rowOff>10583</xdr:rowOff>
    </xdr:from>
    <xdr:to>
      <xdr:col>11</xdr:col>
      <xdr:colOff>804334</xdr:colOff>
      <xdr:row>6</xdr:row>
      <xdr:rowOff>15875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936625</xdr:colOff>
      <xdr:row>0</xdr:row>
      <xdr:rowOff>328083</xdr:rowOff>
    </xdr:from>
    <xdr:to>
      <xdr:col>14</xdr:col>
      <xdr:colOff>1820333</xdr:colOff>
      <xdr:row>5</xdr:row>
      <xdr:rowOff>126999</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1883833</xdr:colOff>
      <xdr:row>0</xdr:row>
      <xdr:rowOff>328083</xdr:rowOff>
    </xdr:from>
    <xdr:to>
      <xdr:col>16</xdr:col>
      <xdr:colOff>2074333</xdr:colOff>
      <xdr:row>5</xdr:row>
      <xdr:rowOff>126999</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1460503</xdr:colOff>
      <xdr:row>0</xdr:row>
      <xdr:rowOff>328083</xdr:rowOff>
    </xdr:from>
    <xdr:to>
      <xdr:col>17</xdr:col>
      <xdr:colOff>1206500</xdr:colOff>
      <xdr:row>5</xdr:row>
      <xdr:rowOff>126999</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OJECTS" displayName="PROJECTS" ref="B8:R26" totalsRowShown="0" headerRowDxfId="71" dataDxfId="70" tableBorderDxfId="69">
  <autoFilter ref="B8:R2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000-000001000000}" name="PROJECT HEALTH LEVEL" dataDxfId="68"/>
    <tableColumn id="2" xr3:uid="{00000000-0010-0000-0000-000002000000}" name="PRIORITY" dataDxfId="67"/>
    <tableColumn id="3" xr3:uid="{00000000-0010-0000-0000-000003000000}" name="PROJECT ID" dataDxfId="66"/>
    <tableColumn id="4" xr3:uid="{00000000-0010-0000-0000-000004000000}" name="PROJECT NAME" dataDxfId="65"/>
    <tableColumn id="5" xr3:uid="{00000000-0010-0000-0000-000005000000}" name="STATUS" dataDxfId="64"/>
    <tableColumn id="6" xr3:uid="{00000000-0010-0000-0000-000006000000}" name="PROJECT SUMMARY" dataDxfId="63"/>
    <tableColumn id="7" xr3:uid="{00000000-0010-0000-0000-000007000000}" name="PROJECT MANAGER" dataDxfId="62"/>
    <tableColumn id="8" xr3:uid="{00000000-0010-0000-0000-000008000000}" name="BUDGET" dataDxfId="61"/>
    <tableColumn id="9" xr3:uid="{00000000-0010-0000-0000-000009000000}" name="ACTUAL" dataDxfId="60"/>
    <tableColumn id="10" xr3:uid="{00000000-0010-0000-0000-00000A000000}" name="BUDGET _x000a_LESS _x000a_ACTUAL" dataDxfId="59">
      <calculatedColumnFormula>I9-J9</calculatedColumnFormula>
    </tableColumn>
    <tableColumn id="11" xr3:uid="{00000000-0010-0000-0000-00000B000000}" name="EXPECTED _x000a_DATE OF COMPLETION" dataDxfId="58"/>
    <tableColumn id="12" xr3:uid="{00000000-0010-0000-0000-00000C000000}" name="NUMBER _x000a_OF DAYS REMAINING" dataDxfId="57">
      <calculatedColumnFormula>L9-TODAY()</calculatedColumnFormula>
    </tableColumn>
    <tableColumn id="13" xr3:uid="{00000000-0010-0000-0000-00000D000000}" name="PERCENT OF PROJECT COMPLETE" dataDxfId="56" dataCellStyle="Percent"/>
    <tableColumn id="18" xr3:uid="{00000000-0010-0000-0000-000012000000}" name="ASSOCIATED RISKS" dataDxfId="55" dataCellStyle="Percent"/>
    <tableColumn id="17" xr3:uid="{00000000-0010-0000-0000-000011000000}" name="COST BENEFIT ANALYSIS OUTCOME" dataDxfId="54" dataCellStyle="Percent"/>
    <tableColumn id="19" xr3:uid="{00000000-0010-0000-0000-000013000000}" name="COMMENTARY" dataDxfId="53" dataCellStyle="Percent"/>
    <tableColumn id="14" xr3:uid="{00000000-0010-0000-0000-00000E000000}" name="ATTACHMENTS / LINKS" dataDxfId="52"/>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PROJECTS4" displayName="PROJECTS4" ref="B7:R25" totalsRowShown="0" headerRowDxfId="51" dataDxfId="50" tableBorderDxfId="49">
  <autoFilter ref="B7:R25"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100-000001000000}" name="PROJECT HEALTH LEVEL" dataDxfId="48"/>
    <tableColumn id="2" xr3:uid="{00000000-0010-0000-0100-000002000000}" name="PRIORITY" dataDxfId="47"/>
    <tableColumn id="3" xr3:uid="{00000000-0010-0000-0100-000003000000}" name="PROJECT ID" dataDxfId="46"/>
    <tableColumn id="4" xr3:uid="{00000000-0010-0000-0100-000004000000}" name="PROJECT NAME" dataDxfId="45"/>
    <tableColumn id="5" xr3:uid="{00000000-0010-0000-0100-000005000000}" name="STATUS" dataDxfId="44"/>
    <tableColumn id="6" xr3:uid="{00000000-0010-0000-0100-000006000000}" name="PROJECT SUMMARY" dataDxfId="43"/>
    <tableColumn id="7" xr3:uid="{00000000-0010-0000-0100-000007000000}" name="PROJECT MANAGER" dataDxfId="42"/>
    <tableColumn id="8" xr3:uid="{00000000-0010-0000-0100-000008000000}" name="BUDGET" dataDxfId="41"/>
    <tableColumn id="9" xr3:uid="{00000000-0010-0000-0100-000009000000}" name="ACTUAL" dataDxfId="40"/>
    <tableColumn id="10" xr3:uid="{00000000-0010-0000-0100-00000A000000}" name="BUDGET _x000a_LESS _x000a_ACTUAL" dataDxfId="39">
      <calculatedColumnFormula>I8-J8</calculatedColumnFormula>
    </tableColumn>
    <tableColumn id="11" xr3:uid="{00000000-0010-0000-0100-00000B000000}" name="EXPECTED _x000a_DATE OF COMPLETION" dataDxfId="38"/>
    <tableColumn id="12" xr3:uid="{00000000-0010-0000-0100-00000C000000}" name="NUMBER _x000a_OF DAYS REMAINING" dataDxfId="37">
      <calculatedColumnFormula>L8-TODAY()</calculatedColumnFormula>
    </tableColumn>
    <tableColumn id="13" xr3:uid="{00000000-0010-0000-0100-00000D000000}" name="PERCENT OF PROJECT COMPLETE" dataDxfId="36" dataCellStyle="Percent"/>
    <tableColumn id="18" xr3:uid="{00000000-0010-0000-0100-000012000000}" name="ASSOCIATED RISKS" dataDxfId="35" dataCellStyle="Percent"/>
    <tableColumn id="17" xr3:uid="{00000000-0010-0000-0100-000011000000}" name="COST BENEFIT ANALYSIS OUTCOME" dataDxfId="34" dataCellStyle="Percent"/>
    <tableColumn id="19" xr3:uid="{00000000-0010-0000-0100-000013000000}" name="COMMENTARY" dataDxfId="33" dataCellStyle="Percent"/>
    <tableColumn id="14" xr3:uid="{00000000-0010-0000-0100-00000E000000}" name="ATTACHMENTS / LINKS" dataDxfId="32"/>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bit.ly/3j3IaLg"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BP29"/>
  <sheetViews>
    <sheetView showGridLines="0" tabSelected="1" zoomScale="80" zoomScaleNormal="80" workbookViewId="0">
      <pane ySplit="2" topLeftCell="A3" activePane="bottomLeft" state="frozen"/>
      <selection pane="bottomLeft" activeCell="B29" sqref="B29:R29"/>
    </sheetView>
  </sheetViews>
  <sheetFormatPr defaultColWidth="8.81640625" defaultRowHeight="14.5" x14ac:dyDescent="0.35"/>
  <cols>
    <col min="1" max="1" width="3.36328125" customWidth="1"/>
    <col min="2" max="2" width="9.81640625" customWidth="1"/>
    <col min="3" max="3" width="11.81640625" customWidth="1"/>
    <col min="4" max="4" width="14.6328125" customWidth="1"/>
    <col min="5" max="5" width="34.6328125" customWidth="1"/>
    <col min="6" max="6" width="10.81640625" customWidth="1"/>
    <col min="7" max="7" width="34.81640625" customWidth="1"/>
    <col min="8" max="8" width="19.6328125" customWidth="1"/>
    <col min="9" max="11" width="12.81640625" customWidth="1"/>
    <col min="12" max="13" width="12.36328125" customWidth="1"/>
    <col min="14" max="14" width="21.453125" customWidth="1"/>
    <col min="15" max="17" width="34.81640625" customWidth="1"/>
    <col min="18" max="18" width="16.81640625" customWidth="1"/>
    <col min="19" max="20" width="4" customWidth="1"/>
    <col min="21" max="21" width="10.81640625" customWidth="1"/>
    <col min="22" max="22" width="3.08984375" customWidth="1"/>
    <col min="23" max="23" width="10" customWidth="1"/>
    <col min="24" max="24" width="3.08984375" customWidth="1"/>
    <col min="25" max="25" width="9.81640625" customWidth="1"/>
    <col min="26" max="26" width="3.08984375" customWidth="1"/>
    <col min="27" max="28" width="10.81640625" customWidth="1"/>
    <col min="29" max="29" width="3.08984375" customWidth="1"/>
    <col min="30" max="30" width="17.6328125" customWidth="1"/>
    <col min="32" max="32" width="3.08984375" customWidth="1"/>
    <col min="33" max="33" width="9.81640625" customWidth="1"/>
  </cols>
  <sheetData>
    <row r="1" spans="1:68" ht="167" customHeight="1" x14ac:dyDescent="0.35"/>
    <row r="2" spans="1:68" ht="50" customHeight="1" x14ac:dyDescent="0.35">
      <c r="A2" s="1"/>
      <c r="B2" s="36" t="s">
        <v>4</v>
      </c>
      <c r="C2" s="7"/>
      <c r="D2" s="6"/>
      <c r="E2" s="6"/>
      <c r="F2" s="7"/>
      <c r="G2" s="6"/>
      <c r="H2" s="5"/>
      <c r="I2" s="6"/>
      <c r="J2" s="6"/>
      <c r="K2" s="6"/>
      <c r="L2" s="6"/>
      <c r="M2" s="7"/>
      <c r="N2" s="7"/>
      <c r="O2" s="8"/>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3"/>
    </row>
    <row r="3" spans="1:68" ht="33" customHeight="1" x14ac:dyDescent="0.35">
      <c r="B3" s="70" t="s">
        <v>33</v>
      </c>
      <c r="C3" s="72"/>
      <c r="D3" s="73"/>
      <c r="E3" s="73"/>
      <c r="F3" s="10"/>
      <c r="G3" s="78" t="s">
        <v>37</v>
      </c>
      <c r="H3" s="79"/>
      <c r="I3" s="10"/>
      <c r="J3" s="10"/>
      <c r="K3" s="10"/>
      <c r="L3" s="10"/>
      <c r="M3" s="10"/>
      <c r="N3" s="10"/>
      <c r="O3" s="10"/>
      <c r="P3" s="10"/>
      <c r="U3" s="7"/>
      <c r="V3" s="7"/>
      <c r="W3" s="7"/>
      <c r="X3" s="7"/>
      <c r="Y3" s="7"/>
      <c r="Z3" s="7"/>
      <c r="AA3" s="7"/>
      <c r="AB3" s="7"/>
      <c r="AC3" s="7"/>
      <c r="AF3" s="7"/>
      <c r="AG3" s="7"/>
    </row>
    <row r="4" spans="1:68" ht="33" customHeight="1" x14ac:dyDescent="0.35">
      <c r="B4" s="70" t="s">
        <v>34</v>
      </c>
      <c r="C4" s="72"/>
      <c r="D4" s="73"/>
      <c r="E4" s="73"/>
      <c r="F4" s="10"/>
      <c r="G4" s="58">
        <f>SUM(PROJECTS[BUDGET])</f>
        <v>1085000</v>
      </c>
      <c r="H4" s="59" t="s">
        <v>23</v>
      </c>
      <c r="I4" s="10"/>
      <c r="J4" s="10"/>
      <c r="K4" s="10"/>
      <c r="L4" s="10"/>
      <c r="M4" s="10"/>
      <c r="N4" s="67"/>
      <c r="O4" s="10"/>
      <c r="P4" s="10"/>
      <c r="U4" s="7"/>
      <c r="V4" s="7"/>
      <c r="W4" s="7"/>
      <c r="X4" s="7"/>
      <c r="Y4" s="7"/>
      <c r="Z4" s="7"/>
      <c r="AA4" s="7"/>
      <c r="AB4" s="7"/>
      <c r="AC4" s="7"/>
      <c r="AF4" s="7"/>
      <c r="AG4" s="7"/>
    </row>
    <row r="5" spans="1:68" ht="33" customHeight="1" x14ac:dyDescent="0.35">
      <c r="B5" s="70" t="s">
        <v>35</v>
      </c>
      <c r="C5" s="71"/>
      <c r="D5" s="74" t="str">
        <f>CONCATENATE(COUNTIF(PROJECTS[PROJECT HEALTH LEVEL],"&lt;&gt;"&amp;""))</f>
        <v>10</v>
      </c>
      <c r="E5" s="75"/>
      <c r="F5" s="10"/>
      <c r="G5" s="62">
        <f>SUM(PROJECTS[ACTUAL])</f>
        <v>812000</v>
      </c>
      <c r="H5" s="63" t="s">
        <v>24</v>
      </c>
      <c r="I5" s="10"/>
      <c r="J5" s="10"/>
      <c r="K5" s="10"/>
      <c r="L5" s="10"/>
      <c r="M5" s="10"/>
      <c r="N5" s="67"/>
      <c r="O5" s="10"/>
      <c r="P5" s="10"/>
      <c r="U5" s="7"/>
      <c r="V5" s="7"/>
      <c r="W5" s="7"/>
      <c r="X5" s="7"/>
      <c r="Y5" s="7"/>
      <c r="Z5" s="7"/>
      <c r="AA5" s="7"/>
      <c r="AB5" s="7"/>
      <c r="AC5" s="7"/>
      <c r="AF5" s="7"/>
      <c r="AG5" s="7"/>
    </row>
    <row r="6" spans="1:68" ht="33" customHeight="1" x14ac:dyDescent="0.35">
      <c r="B6" s="70" t="s">
        <v>36</v>
      </c>
      <c r="C6" s="71"/>
      <c r="D6" s="76"/>
      <c r="E6" s="77"/>
      <c r="F6" s="10"/>
      <c r="G6" s="60">
        <f>G4-G5</f>
        <v>273000</v>
      </c>
      <c r="H6" s="61" t="s">
        <v>38</v>
      </c>
      <c r="I6" s="10"/>
      <c r="J6" s="10"/>
      <c r="K6" s="10"/>
      <c r="L6" s="10"/>
      <c r="M6" s="10"/>
      <c r="N6" s="10"/>
      <c r="O6" s="10"/>
      <c r="P6" s="10"/>
      <c r="Q6" s="10"/>
      <c r="R6" s="10"/>
      <c r="S6" s="10" t="s">
        <v>42</v>
      </c>
      <c r="T6" s="10"/>
      <c r="U6" s="10"/>
      <c r="V6" s="7"/>
      <c r="W6" s="7"/>
      <c r="X6" s="7"/>
      <c r="Y6" s="7"/>
      <c r="Z6" s="7"/>
      <c r="AA6" s="10"/>
      <c r="AB6" s="10"/>
      <c r="AC6" s="7"/>
      <c r="AF6" s="7"/>
      <c r="AG6" s="7"/>
    </row>
    <row r="7" spans="1:68" x14ac:dyDescent="0.35">
      <c r="B7" s="9"/>
      <c r="C7" s="10"/>
      <c r="D7" s="10"/>
      <c r="E7" s="10"/>
      <c r="F7" s="10"/>
      <c r="G7" s="10"/>
      <c r="H7" s="9"/>
      <c r="I7" s="10"/>
      <c r="J7" s="10"/>
      <c r="K7" s="10"/>
      <c r="L7" s="10"/>
      <c r="M7" s="10"/>
      <c r="N7" s="10"/>
      <c r="O7" s="10"/>
      <c r="U7" s="7"/>
      <c r="V7" s="7"/>
      <c r="W7" s="7"/>
      <c r="X7" s="7"/>
      <c r="Y7" s="7"/>
      <c r="Z7" s="7"/>
      <c r="AA7" s="7"/>
      <c r="AB7" s="7"/>
      <c r="AC7" s="7"/>
      <c r="AF7" s="7"/>
      <c r="AG7" s="7"/>
    </row>
    <row r="8" spans="1:68" s="4" customFormat="1" ht="54" customHeight="1" x14ac:dyDescent="0.35">
      <c r="B8" s="46" t="s">
        <v>6</v>
      </c>
      <c r="C8" s="47" t="s">
        <v>8</v>
      </c>
      <c r="D8" s="48" t="s">
        <v>18</v>
      </c>
      <c r="E8" s="48" t="s">
        <v>19</v>
      </c>
      <c r="F8" s="47" t="s">
        <v>17</v>
      </c>
      <c r="G8" s="47" t="s">
        <v>22</v>
      </c>
      <c r="H8" s="47" t="s">
        <v>21</v>
      </c>
      <c r="I8" s="47" t="s">
        <v>23</v>
      </c>
      <c r="J8" s="47" t="s">
        <v>24</v>
      </c>
      <c r="K8" s="47" t="s">
        <v>25</v>
      </c>
      <c r="L8" s="47" t="s">
        <v>27</v>
      </c>
      <c r="M8" s="47" t="s">
        <v>28</v>
      </c>
      <c r="N8" s="47" t="s">
        <v>26</v>
      </c>
      <c r="O8" s="47" t="s">
        <v>29</v>
      </c>
      <c r="P8" s="47" t="s">
        <v>30</v>
      </c>
      <c r="Q8" s="47" t="s">
        <v>32</v>
      </c>
      <c r="R8" s="47" t="s">
        <v>31</v>
      </c>
      <c r="U8" s="38" t="s">
        <v>20</v>
      </c>
      <c r="V8" s="11"/>
      <c r="W8" s="38" t="s">
        <v>16</v>
      </c>
      <c r="X8" s="11"/>
      <c r="Y8" s="38" t="s">
        <v>7</v>
      </c>
      <c r="Z8" s="11"/>
      <c r="AA8" s="37" t="s">
        <v>40</v>
      </c>
      <c r="AB8" s="37" t="s">
        <v>39</v>
      </c>
      <c r="AC8" s="11"/>
      <c r="AD8" s="37" t="s">
        <v>41</v>
      </c>
      <c r="AE8" s="37" t="s">
        <v>39</v>
      </c>
      <c r="AF8" s="11"/>
      <c r="AG8" s="37" t="s">
        <v>7</v>
      </c>
      <c r="AH8" s="37" t="s">
        <v>39</v>
      </c>
    </row>
    <row r="9" spans="1:68" s="4" customFormat="1" ht="33" customHeight="1" x14ac:dyDescent="0.35">
      <c r="B9" s="39">
        <v>1</v>
      </c>
      <c r="C9" s="69" t="s">
        <v>0</v>
      </c>
      <c r="D9" s="15"/>
      <c r="E9" s="12"/>
      <c r="F9" s="13" t="s">
        <v>15</v>
      </c>
      <c r="G9" s="15"/>
      <c r="H9" s="15"/>
      <c r="I9" s="27">
        <v>800000</v>
      </c>
      <c r="J9" s="27">
        <v>500000</v>
      </c>
      <c r="K9" s="64">
        <f>I9-J9</f>
        <v>300000</v>
      </c>
      <c r="L9" s="49">
        <v>43373</v>
      </c>
      <c r="M9" s="52">
        <f ca="1">L9-TODAY()</f>
        <v>-1032</v>
      </c>
      <c r="N9" s="55">
        <v>0.1</v>
      </c>
      <c r="O9" s="55"/>
      <c r="P9" s="55"/>
      <c r="Q9" s="55"/>
      <c r="R9" s="15"/>
      <c r="U9" s="29">
        <v>1</v>
      </c>
      <c r="V9" s="11"/>
      <c r="W9" s="34" t="s">
        <v>9</v>
      </c>
      <c r="X9" s="11"/>
      <c r="Y9" s="14" t="s">
        <v>0</v>
      </c>
      <c r="Z9" s="11"/>
      <c r="AA9" s="29">
        <v>1</v>
      </c>
      <c r="AB9" s="29">
        <f>COUNTIFS(PROJECTS[PROJECT HEALTH LEVEL],AA9)</f>
        <v>2</v>
      </c>
      <c r="AC9" s="11"/>
      <c r="AD9" s="34" t="s">
        <v>9</v>
      </c>
      <c r="AE9" s="34">
        <f>COUNTIFS(PROJECTS[STATUS],AD9)</f>
        <v>1</v>
      </c>
      <c r="AF9" s="11"/>
      <c r="AG9" s="14" t="s">
        <v>0</v>
      </c>
      <c r="AH9" s="14">
        <f>COUNTIFS(PROJECTS[PRIORITY],AG9)</f>
        <v>4</v>
      </c>
    </row>
    <row r="10" spans="1:68" s="4" customFormat="1" ht="33" customHeight="1" x14ac:dyDescent="0.35">
      <c r="B10" s="40">
        <v>2</v>
      </c>
      <c r="C10" s="25" t="s">
        <v>1</v>
      </c>
      <c r="D10" s="26"/>
      <c r="E10" s="23"/>
      <c r="F10" s="24" t="s">
        <v>14</v>
      </c>
      <c r="G10" s="26"/>
      <c r="H10" s="26"/>
      <c r="I10" s="28">
        <v>285000</v>
      </c>
      <c r="J10" s="28">
        <v>312000</v>
      </c>
      <c r="K10" s="65">
        <f>I10-J10</f>
        <v>-27000</v>
      </c>
      <c r="L10" s="50">
        <v>42860</v>
      </c>
      <c r="M10" s="53">
        <f t="shared" ref="M10:M26" ca="1" si="0">L10-TODAY()</f>
        <v>-1545</v>
      </c>
      <c r="N10" s="56">
        <v>0.3</v>
      </c>
      <c r="O10" s="56"/>
      <c r="P10" s="56"/>
      <c r="Q10" s="56"/>
      <c r="R10" s="26"/>
      <c r="U10" s="31">
        <v>2</v>
      </c>
      <c r="V10" s="11"/>
      <c r="W10" s="19" t="s">
        <v>10</v>
      </c>
      <c r="X10" s="11"/>
      <c r="Y10" s="16" t="s">
        <v>1</v>
      </c>
      <c r="Z10" s="11"/>
      <c r="AA10" s="31">
        <v>2</v>
      </c>
      <c r="AB10" s="31">
        <f>COUNTIFS(PROJECTS[PROJECT HEALTH LEVEL],AA10)</f>
        <v>2</v>
      </c>
      <c r="AC10" s="11"/>
      <c r="AD10" s="19" t="s">
        <v>10</v>
      </c>
      <c r="AE10" s="19">
        <f>COUNTIFS(PROJECTS[STATUS],AD10)</f>
        <v>1</v>
      </c>
      <c r="AF10" s="11"/>
      <c r="AG10" s="16" t="s">
        <v>1</v>
      </c>
      <c r="AH10" s="16">
        <f>COUNTIFS(PROJECTS[PRIORITY],AG10)</f>
        <v>3</v>
      </c>
    </row>
    <row r="11" spans="1:68" s="4" customFormat="1" ht="33" customHeight="1" x14ac:dyDescent="0.35">
      <c r="B11" s="39">
        <v>3</v>
      </c>
      <c r="C11" s="69" t="s">
        <v>2</v>
      </c>
      <c r="D11" s="15"/>
      <c r="E11" s="12"/>
      <c r="F11" s="13" t="s">
        <v>13</v>
      </c>
      <c r="G11" s="15"/>
      <c r="H11" s="15"/>
      <c r="I11" s="27">
        <v>0</v>
      </c>
      <c r="J11" s="27">
        <v>0</v>
      </c>
      <c r="K11" s="64">
        <f t="shared" ref="K11:K26" si="1">I11-J11</f>
        <v>0</v>
      </c>
      <c r="L11" s="49">
        <v>43373</v>
      </c>
      <c r="M11" s="52">
        <f t="shared" ca="1" si="0"/>
        <v>-1032</v>
      </c>
      <c r="N11" s="55">
        <v>0.5</v>
      </c>
      <c r="O11" s="55"/>
      <c r="P11" s="55"/>
      <c r="Q11" s="55"/>
      <c r="R11" s="15"/>
      <c r="U11" s="30">
        <v>3</v>
      </c>
      <c r="V11" s="11"/>
      <c r="W11" s="21" t="s">
        <v>11</v>
      </c>
      <c r="X11" s="11"/>
      <c r="Y11" s="17" t="s">
        <v>2</v>
      </c>
      <c r="Z11" s="11"/>
      <c r="AA11" s="30">
        <v>3</v>
      </c>
      <c r="AB11" s="30">
        <f>COUNTIFS(PROJECTS[PROJECT HEALTH LEVEL],AA11)</f>
        <v>1</v>
      </c>
      <c r="AC11" s="11"/>
      <c r="AD11" s="21" t="s">
        <v>11</v>
      </c>
      <c r="AE11" s="21">
        <f>COUNTIFS(PROJECTS[STATUS],AD11)</f>
        <v>1</v>
      </c>
      <c r="AF11" s="11"/>
      <c r="AG11" s="17" t="s">
        <v>2</v>
      </c>
      <c r="AH11" s="17">
        <f>COUNTIFS(PROJECTS[PRIORITY],AG11)</f>
        <v>2</v>
      </c>
    </row>
    <row r="12" spans="1:68" s="4" customFormat="1" ht="33" customHeight="1" x14ac:dyDescent="0.35">
      <c r="B12" s="40">
        <v>4</v>
      </c>
      <c r="C12" s="25" t="s">
        <v>3</v>
      </c>
      <c r="D12" s="26"/>
      <c r="E12" s="23"/>
      <c r="F12" s="24" t="s">
        <v>12</v>
      </c>
      <c r="G12" s="26"/>
      <c r="H12" s="26"/>
      <c r="I12" s="28">
        <v>0</v>
      </c>
      <c r="J12" s="28">
        <v>0</v>
      </c>
      <c r="K12" s="65">
        <f t="shared" si="1"/>
        <v>0</v>
      </c>
      <c r="L12" s="50">
        <v>43384</v>
      </c>
      <c r="M12" s="53">
        <f t="shared" ca="1" si="0"/>
        <v>-1021</v>
      </c>
      <c r="N12" s="56">
        <v>0.25</v>
      </c>
      <c r="O12" s="56"/>
      <c r="P12" s="56"/>
      <c r="Q12" s="56"/>
      <c r="R12" s="26"/>
      <c r="U12" s="32">
        <v>4</v>
      </c>
      <c r="V12" s="11"/>
      <c r="W12" s="35" t="s">
        <v>12</v>
      </c>
      <c r="X12" s="11"/>
      <c r="Y12" s="18" t="s">
        <v>3</v>
      </c>
      <c r="Z12" s="11"/>
      <c r="AA12" s="32">
        <v>4</v>
      </c>
      <c r="AB12" s="32">
        <f>COUNTIFS(PROJECTS[PROJECT HEALTH LEVEL],AA12)</f>
        <v>4</v>
      </c>
      <c r="AC12" s="11"/>
      <c r="AD12" s="35" t="s">
        <v>12</v>
      </c>
      <c r="AE12" s="35">
        <f>COUNTIFS(PROJECTS[STATUS],AD12)</f>
        <v>1</v>
      </c>
      <c r="AF12" s="11"/>
      <c r="AG12" s="18" t="s">
        <v>3</v>
      </c>
      <c r="AH12" s="18">
        <f>COUNTIFS(PROJECTS[PRIORITY],AG12)</f>
        <v>1</v>
      </c>
    </row>
    <row r="13" spans="1:68" s="4" customFormat="1" ht="33" customHeight="1" x14ac:dyDescent="0.35">
      <c r="B13" s="39">
        <v>5</v>
      </c>
      <c r="C13" s="13" t="s">
        <v>0</v>
      </c>
      <c r="D13" s="15"/>
      <c r="E13" s="12"/>
      <c r="F13" s="13" t="s">
        <v>11</v>
      </c>
      <c r="G13" s="15"/>
      <c r="H13" s="15"/>
      <c r="I13" s="27">
        <v>0</v>
      </c>
      <c r="J13" s="27">
        <v>0</v>
      </c>
      <c r="K13" s="64">
        <f t="shared" si="1"/>
        <v>0</v>
      </c>
      <c r="L13" s="49">
        <v>43811</v>
      </c>
      <c r="M13" s="52">
        <f t="shared" ca="1" si="0"/>
        <v>-594</v>
      </c>
      <c r="N13" s="55">
        <v>0.11</v>
      </c>
      <c r="O13" s="55"/>
      <c r="P13" s="55"/>
      <c r="Q13" s="55"/>
      <c r="R13" s="15"/>
      <c r="U13" s="33">
        <v>5</v>
      </c>
      <c r="V13" s="11"/>
      <c r="W13" s="20" t="s">
        <v>13</v>
      </c>
      <c r="X13" s="11"/>
      <c r="Y13" s="11"/>
      <c r="Z13" s="11"/>
      <c r="AA13" s="33">
        <v>5</v>
      </c>
      <c r="AB13" s="33">
        <f>COUNTIFS(PROJECTS[PROJECT HEALTH LEVEL],AA13)</f>
        <v>1</v>
      </c>
      <c r="AC13" s="11"/>
      <c r="AD13" s="20" t="s">
        <v>13</v>
      </c>
      <c r="AE13" s="20">
        <f>COUNTIFS(PROJECTS[STATUS],AD13)</f>
        <v>3</v>
      </c>
      <c r="AF13" s="11"/>
      <c r="AG13" s="11"/>
    </row>
    <row r="14" spans="1:68" s="4" customFormat="1" ht="33" customHeight="1" x14ac:dyDescent="0.35">
      <c r="B14" s="40">
        <v>4</v>
      </c>
      <c r="C14" s="24" t="s">
        <v>0</v>
      </c>
      <c r="D14" s="26"/>
      <c r="E14" s="23"/>
      <c r="F14" s="24" t="s">
        <v>10</v>
      </c>
      <c r="G14" s="26"/>
      <c r="H14" s="26"/>
      <c r="I14" s="28">
        <v>0</v>
      </c>
      <c r="J14" s="28">
        <v>0</v>
      </c>
      <c r="K14" s="65">
        <f t="shared" si="1"/>
        <v>0</v>
      </c>
      <c r="L14" s="50"/>
      <c r="M14" s="53">
        <f t="shared" ca="1" si="0"/>
        <v>-44405</v>
      </c>
      <c r="N14" s="56">
        <v>0.9</v>
      </c>
      <c r="O14" s="56"/>
      <c r="P14" s="56"/>
      <c r="Q14" s="56"/>
      <c r="R14" s="26"/>
      <c r="U14" s="11"/>
      <c r="V14" s="11"/>
      <c r="W14" s="22" t="s">
        <v>14</v>
      </c>
      <c r="X14" s="11"/>
      <c r="Y14" s="11"/>
      <c r="Z14" s="11"/>
      <c r="AA14" s="11"/>
      <c r="AB14" s="11"/>
      <c r="AC14" s="11"/>
      <c r="AD14" s="22" t="s">
        <v>14</v>
      </c>
      <c r="AE14" s="22">
        <f>COUNTIFS(PROJECTS[STATUS],AD14)</f>
        <v>2</v>
      </c>
      <c r="AF14" s="11"/>
      <c r="AG14" s="11"/>
    </row>
    <row r="15" spans="1:68" s="4" customFormat="1" ht="33" customHeight="1" x14ac:dyDescent="0.35">
      <c r="B15" s="39">
        <v>4</v>
      </c>
      <c r="C15" s="13" t="s">
        <v>0</v>
      </c>
      <c r="D15" s="15"/>
      <c r="E15" s="12"/>
      <c r="F15" s="13" t="s">
        <v>9</v>
      </c>
      <c r="G15" s="15"/>
      <c r="H15" s="15"/>
      <c r="I15" s="27">
        <v>0</v>
      </c>
      <c r="J15" s="27">
        <v>0</v>
      </c>
      <c r="K15" s="64">
        <f t="shared" si="1"/>
        <v>0</v>
      </c>
      <c r="L15" s="49"/>
      <c r="M15" s="52">
        <f t="shared" ca="1" si="0"/>
        <v>-44405</v>
      </c>
      <c r="N15" s="55">
        <v>0.6</v>
      </c>
      <c r="O15" s="55"/>
      <c r="P15" s="55"/>
      <c r="Q15" s="55"/>
      <c r="R15" s="15"/>
      <c r="W15" s="24" t="s">
        <v>15</v>
      </c>
      <c r="AD15" s="24" t="s">
        <v>15</v>
      </c>
      <c r="AE15" s="24">
        <f>COUNTIFS(PROJECTS[STATUS],AD15)</f>
        <v>1</v>
      </c>
    </row>
    <row r="16" spans="1:68" s="4" customFormat="1" ht="33" customHeight="1" x14ac:dyDescent="0.35">
      <c r="B16" s="40">
        <v>2</v>
      </c>
      <c r="C16" s="24" t="s">
        <v>1</v>
      </c>
      <c r="D16" s="26"/>
      <c r="E16" s="23"/>
      <c r="F16" s="24" t="s">
        <v>14</v>
      </c>
      <c r="G16" s="26"/>
      <c r="H16" s="26"/>
      <c r="I16" s="28">
        <v>0</v>
      </c>
      <c r="J16" s="28">
        <v>0</v>
      </c>
      <c r="K16" s="65">
        <f t="shared" si="1"/>
        <v>0</v>
      </c>
      <c r="L16" s="50"/>
      <c r="M16" s="53">
        <f t="shared" ca="1" si="0"/>
        <v>-44405</v>
      </c>
      <c r="N16" s="56">
        <v>0.3</v>
      </c>
      <c r="O16" s="56"/>
      <c r="P16" s="56"/>
      <c r="Q16" s="56"/>
      <c r="R16" s="26"/>
    </row>
    <row r="17" spans="2:18" s="4" customFormat="1" ht="33" customHeight="1" x14ac:dyDescent="0.35">
      <c r="B17" s="39">
        <v>1</v>
      </c>
      <c r="C17" s="13" t="s">
        <v>1</v>
      </c>
      <c r="D17" s="15"/>
      <c r="E17" s="12"/>
      <c r="F17" s="13" t="s">
        <v>13</v>
      </c>
      <c r="G17" s="15"/>
      <c r="H17" s="15"/>
      <c r="I17" s="27">
        <v>0</v>
      </c>
      <c r="J17" s="27">
        <v>0</v>
      </c>
      <c r="K17" s="64">
        <f t="shared" si="1"/>
        <v>0</v>
      </c>
      <c r="L17" s="49"/>
      <c r="M17" s="52">
        <f t="shared" ca="1" si="0"/>
        <v>-44405</v>
      </c>
      <c r="N17" s="55">
        <v>1</v>
      </c>
      <c r="O17" s="55"/>
      <c r="P17" s="55"/>
      <c r="Q17" s="55"/>
      <c r="R17" s="15"/>
    </row>
    <row r="18" spans="2:18" s="4" customFormat="1" ht="33" customHeight="1" x14ac:dyDescent="0.35">
      <c r="B18" s="40">
        <v>4</v>
      </c>
      <c r="C18" s="24" t="s">
        <v>2</v>
      </c>
      <c r="D18" s="26"/>
      <c r="E18" s="23"/>
      <c r="F18" s="24" t="s">
        <v>13</v>
      </c>
      <c r="G18" s="26"/>
      <c r="H18" s="26"/>
      <c r="I18" s="28">
        <v>0</v>
      </c>
      <c r="J18" s="28">
        <v>0</v>
      </c>
      <c r="K18" s="65">
        <f t="shared" si="1"/>
        <v>0</v>
      </c>
      <c r="L18" s="50"/>
      <c r="M18" s="53">
        <f t="shared" ca="1" si="0"/>
        <v>-44405</v>
      </c>
      <c r="N18" s="56">
        <v>0</v>
      </c>
      <c r="O18" s="56"/>
      <c r="P18" s="56"/>
      <c r="Q18" s="56"/>
      <c r="R18" s="26"/>
    </row>
    <row r="19" spans="2:18" s="4" customFormat="1" ht="33" customHeight="1" x14ac:dyDescent="0.35">
      <c r="B19" s="39"/>
      <c r="C19" s="13"/>
      <c r="D19" s="15"/>
      <c r="E19" s="12"/>
      <c r="F19" s="13"/>
      <c r="G19" s="15"/>
      <c r="H19" s="15"/>
      <c r="I19" s="27">
        <v>0</v>
      </c>
      <c r="J19" s="27">
        <v>0</v>
      </c>
      <c r="K19" s="64">
        <f t="shared" si="1"/>
        <v>0</v>
      </c>
      <c r="L19" s="49"/>
      <c r="M19" s="52">
        <f t="shared" ca="1" si="0"/>
        <v>-44405</v>
      </c>
      <c r="N19" s="55">
        <v>0</v>
      </c>
      <c r="O19" s="55"/>
      <c r="P19" s="55"/>
      <c r="Q19" s="55"/>
      <c r="R19" s="15"/>
    </row>
    <row r="20" spans="2:18" s="4" customFormat="1" ht="33" customHeight="1" x14ac:dyDescent="0.35">
      <c r="B20" s="40"/>
      <c r="C20" s="24"/>
      <c r="D20" s="26"/>
      <c r="E20" s="23"/>
      <c r="F20" s="24"/>
      <c r="G20" s="26"/>
      <c r="H20" s="26"/>
      <c r="I20" s="28">
        <v>0</v>
      </c>
      <c r="J20" s="28">
        <v>0</v>
      </c>
      <c r="K20" s="65">
        <f t="shared" si="1"/>
        <v>0</v>
      </c>
      <c r="L20" s="50"/>
      <c r="M20" s="53">
        <f t="shared" ca="1" si="0"/>
        <v>-44405</v>
      </c>
      <c r="N20" s="56">
        <v>0</v>
      </c>
      <c r="O20" s="56"/>
      <c r="P20" s="56"/>
      <c r="Q20" s="56"/>
      <c r="R20" s="26"/>
    </row>
    <row r="21" spans="2:18" s="4" customFormat="1" ht="33" customHeight="1" x14ac:dyDescent="0.35">
      <c r="B21" s="39"/>
      <c r="C21" s="13"/>
      <c r="D21" s="15"/>
      <c r="E21" s="12"/>
      <c r="F21" s="13"/>
      <c r="G21" s="15"/>
      <c r="H21" s="15"/>
      <c r="I21" s="27">
        <v>0</v>
      </c>
      <c r="J21" s="27">
        <v>0</v>
      </c>
      <c r="K21" s="64">
        <f t="shared" si="1"/>
        <v>0</v>
      </c>
      <c r="L21" s="49"/>
      <c r="M21" s="52">
        <f t="shared" ca="1" si="0"/>
        <v>-44405</v>
      </c>
      <c r="N21" s="55">
        <v>0</v>
      </c>
      <c r="O21" s="55"/>
      <c r="P21" s="55"/>
      <c r="Q21" s="55"/>
      <c r="R21" s="15"/>
    </row>
    <row r="22" spans="2:18" s="4" customFormat="1" ht="33" customHeight="1" x14ac:dyDescent="0.35">
      <c r="B22" s="40"/>
      <c r="C22" s="24"/>
      <c r="D22" s="26"/>
      <c r="E22" s="23"/>
      <c r="F22" s="24"/>
      <c r="G22" s="26"/>
      <c r="H22" s="26"/>
      <c r="I22" s="28">
        <v>0</v>
      </c>
      <c r="J22" s="28">
        <v>0</v>
      </c>
      <c r="K22" s="65">
        <f t="shared" si="1"/>
        <v>0</v>
      </c>
      <c r="L22" s="50"/>
      <c r="M22" s="53">
        <f t="shared" ca="1" si="0"/>
        <v>-44405</v>
      </c>
      <c r="N22" s="56">
        <v>0</v>
      </c>
      <c r="O22" s="56"/>
      <c r="P22" s="56"/>
      <c r="Q22" s="56"/>
      <c r="R22" s="26"/>
    </row>
    <row r="23" spans="2:18" s="4" customFormat="1" ht="33" customHeight="1" x14ac:dyDescent="0.35">
      <c r="B23" s="39"/>
      <c r="C23" s="13"/>
      <c r="D23" s="15"/>
      <c r="E23" s="12"/>
      <c r="F23" s="13"/>
      <c r="G23" s="15"/>
      <c r="H23" s="15"/>
      <c r="I23" s="27">
        <v>0</v>
      </c>
      <c r="J23" s="27">
        <v>0</v>
      </c>
      <c r="K23" s="64">
        <f t="shared" si="1"/>
        <v>0</v>
      </c>
      <c r="L23" s="49"/>
      <c r="M23" s="52">
        <f t="shared" ca="1" si="0"/>
        <v>-44405</v>
      </c>
      <c r="N23" s="55">
        <v>0</v>
      </c>
      <c r="O23" s="55"/>
      <c r="P23" s="55"/>
      <c r="Q23" s="55"/>
      <c r="R23" s="15"/>
    </row>
    <row r="24" spans="2:18" s="4" customFormat="1" ht="33" customHeight="1" x14ac:dyDescent="0.35">
      <c r="B24" s="40"/>
      <c r="C24" s="24"/>
      <c r="D24" s="26"/>
      <c r="E24" s="23"/>
      <c r="F24" s="24"/>
      <c r="G24" s="26"/>
      <c r="H24" s="26"/>
      <c r="I24" s="28">
        <v>0</v>
      </c>
      <c r="J24" s="28">
        <v>0</v>
      </c>
      <c r="K24" s="65">
        <f t="shared" si="1"/>
        <v>0</v>
      </c>
      <c r="L24" s="50"/>
      <c r="M24" s="53">
        <f t="shared" ca="1" si="0"/>
        <v>-44405</v>
      </c>
      <c r="N24" s="56">
        <v>0</v>
      </c>
      <c r="O24" s="56"/>
      <c r="P24" s="56"/>
      <c r="Q24" s="56"/>
      <c r="R24" s="26"/>
    </row>
    <row r="25" spans="2:18" s="4" customFormat="1" ht="33" customHeight="1" x14ac:dyDescent="0.35">
      <c r="B25" s="39"/>
      <c r="C25" s="13"/>
      <c r="D25" s="15"/>
      <c r="E25" s="12"/>
      <c r="F25" s="13"/>
      <c r="G25" s="15"/>
      <c r="H25" s="15"/>
      <c r="I25" s="27">
        <v>0</v>
      </c>
      <c r="J25" s="27">
        <v>0</v>
      </c>
      <c r="K25" s="64">
        <f t="shared" si="1"/>
        <v>0</v>
      </c>
      <c r="L25" s="49"/>
      <c r="M25" s="52">
        <f t="shared" ca="1" si="0"/>
        <v>-44405</v>
      </c>
      <c r="N25" s="55">
        <v>0</v>
      </c>
      <c r="O25" s="55"/>
      <c r="P25" s="55"/>
      <c r="Q25" s="55"/>
      <c r="R25" s="15"/>
    </row>
    <row r="26" spans="2:18" s="4" customFormat="1" ht="33" customHeight="1" x14ac:dyDescent="0.35">
      <c r="B26" s="41"/>
      <c r="C26" s="42"/>
      <c r="D26" s="44"/>
      <c r="E26" s="43"/>
      <c r="F26" s="42"/>
      <c r="G26" s="44"/>
      <c r="H26" s="44"/>
      <c r="I26" s="45">
        <v>0</v>
      </c>
      <c r="J26" s="45">
        <v>0</v>
      </c>
      <c r="K26" s="66">
        <f t="shared" si="1"/>
        <v>0</v>
      </c>
      <c r="L26" s="51"/>
      <c r="M26" s="54">
        <f t="shared" ca="1" si="0"/>
        <v>-44405</v>
      </c>
      <c r="N26" s="57">
        <v>0</v>
      </c>
      <c r="O26" s="57"/>
      <c r="P26" s="57"/>
      <c r="Q26" s="57"/>
      <c r="R26" s="44"/>
    </row>
    <row r="29" spans="2:18" ht="58" customHeight="1" x14ac:dyDescent="0.35">
      <c r="B29" s="80" t="s">
        <v>5</v>
      </c>
      <c r="C29" s="80"/>
      <c r="D29" s="80"/>
      <c r="E29" s="80"/>
      <c r="F29" s="80"/>
      <c r="G29" s="80"/>
      <c r="H29" s="80"/>
      <c r="I29" s="80"/>
      <c r="J29" s="80"/>
      <c r="K29" s="80"/>
      <c r="L29" s="80"/>
      <c r="M29" s="80"/>
      <c r="N29" s="80"/>
      <c r="O29" s="80"/>
      <c r="P29" s="80"/>
      <c r="Q29" s="80"/>
      <c r="R29" s="80"/>
    </row>
  </sheetData>
  <mergeCells count="10">
    <mergeCell ref="B29:R29"/>
    <mergeCell ref="B5:C5"/>
    <mergeCell ref="B6:C6"/>
    <mergeCell ref="B3:C3"/>
    <mergeCell ref="B4:C4"/>
    <mergeCell ref="D3:E3"/>
    <mergeCell ref="D4:E4"/>
    <mergeCell ref="D5:E5"/>
    <mergeCell ref="D6:E6"/>
    <mergeCell ref="G3:H3"/>
  </mergeCells>
  <phoneticPr fontId="16" type="noConversion"/>
  <conditionalFormatting sqref="F9:F26">
    <cfRule type="containsText" dxfId="31" priority="3" operator="containsText" text="OTHER">
      <formula>NOT(ISERROR(SEARCH("OTHER",F9)))</formula>
    </cfRule>
    <cfRule type="containsText" dxfId="30" priority="4" operator="containsText" text="MONITOR">
      <formula>NOT(ISERROR(SEARCH("MONITOR",F9)))</formula>
    </cfRule>
    <cfRule type="containsText" dxfId="29" priority="5" operator="containsText" text="COMPLETE">
      <formula>NOT(ISERROR(SEARCH("COMPLETE",F9)))</formula>
    </cfRule>
    <cfRule type="containsText" dxfId="28" priority="6" operator="containsText" text="ON HOLD">
      <formula>NOT(ISERROR(SEARCH("ON HOLD",F9)))</formula>
    </cfRule>
    <cfRule type="containsText" dxfId="27" priority="49" operator="containsText" text="REQUEST PLACED">
      <formula>NOT(ISERROR(SEARCH("REQUEST PLACED",F9)))</formula>
    </cfRule>
    <cfRule type="containsText" dxfId="26" priority="50" operator="containsText" text="APPROVED">
      <formula>NOT(ISERROR(SEARCH("APPROVED",F9)))</formula>
    </cfRule>
    <cfRule type="containsText" dxfId="25" priority="51" operator="containsText" text="PLANNING PHASE">
      <formula>NOT(ISERROR(SEARCH("PLANNING PHASE",F9)))</formula>
    </cfRule>
  </conditionalFormatting>
  <conditionalFormatting sqref="C9:C26">
    <cfRule type="containsText" dxfId="24" priority="42" operator="containsText" text="LOW">
      <formula>NOT(ISERROR(SEARCH("LOW",C9)))</formula>
    </cfRule>
    <cfRule type="containsText" dxfId="23" priority="43" operator="containsText" text="MEDIUM">
      <formula>NOT(ISERROR(SEARCH("MEDIUM",C9)))</formula>
    </cfRule>
    <cfRule type="containsText" dxfId="22" priority="44" operator="containsText" text="HIGH">
      <formula>NOT(ISERROR(SEARCH("HIGH",C9)))</formula>
    </cfRule>
    <cfRule type="containsText" dxfId="21" priority="45" operator="containsText" text="EXTREME">
      <formula>NOT(ISERROR(SEARCH("EXTREME",C9)))</formula>
    </cfRule>
  </conditionalFormatting>
  <conditionalFormatting sqref="B9:B26">
    <cfRule type="containsText" dxfId="20" priority="7" operator="containsText" text="5">
      <formula>NOT(ISERROR(SEARCH("5",B9)))</formula>
    </cfRule>
    <cfRule type="containsText" dxfId="19" priority="8" operator="containsText" text="1">
      <formula>NOT(ISERROR(SEARCH("1",B9)))</formula>
    </cfRule>
    <cfRule type="containsText" dxfId="18" priority="9" operator="containsText" text="2">
      <formula>NOT(ISERROR(SEARCH("2",B9)))</formula>
    </cfRule>
    <cfRule type="containsText" dxfId="17" priority="10" operator="containsText" text="3">
      <formula>NOT(ISERROR(SEARCH("3",B9)))</formula>
    </cfRule>
    <cfRule type="containsText" dxfId="16" priority="11" operator="containsText" text="4">
      <formula>NOT(ISERROR(SEARCH("4",B9)))</formula>
    </cfRule>
  </conditionalFormatting>
  <conditionalFormatting sqref="N9:Q26">
    <cfRule type="dataBar" priority="52">
      <dataBar>
        <cfvo type="percent" val="0"/>
        <cfvo type="percent" val="100"/>
        <color theme="5"/>
      </dataBar>
      <extLst>
        <ext xmlns:x14="http://schemas.microsoft.com/office/spreadsheetml/2009/9/main" uri="{B025F937-C7B1-47D3-B67F-A62EFF666E3E}">
          <x14:id>{E0306729-0783-D244-B897-D32525FB47DD}</x14:id>
        </ext>
      </extLst>
    </cfRule>
  </conditionalFormatting>
  <dataValidations count="3">
    <dataValidation type="list" allowBlank="1" showInputMessage="1" showErrorMessage="1" sqref="C9:C26" xr:uid="{00000000-0002-0000-0000-000000000000}">
      <formula1>$Y$9:$Y$12</formula1>
    </dataValidation>
    <dataValidation type="list" allowBlank="1" showInputMessage="1" showErrorMessage="1" sqref="B9:B26" xr:uid="{00000000-0002-0000-0000-000001000000}">
      <formula1>$U$9:$U$13</formula1>
    </dataValidation>
    <dataValidation type="list" allowBlank="1" showInputMessage="1" showErrorMessage="1" sqref="F9:F26" xr:uid="{00000000-0002-0000-0000-000002000000}">
      <formula1>$W$9:$W$15</formula1>
    </dataValidation>
  </dataValidations>
  <hyperlinks>
    <hyperlink ref="B29:R29" r:id="rId1" display="CLICK HERE TO CREATE PROJECT PORTFOLIO SUMMARY TEMPLATES IN SMARTSHEET" xr:uid="{DEAEFEC0-01BA-48B5-9347-EF32A4CF15A7}"/>
  </hyperlinks>
  <pageMargins left="0.25" right="0.25" top="0.25" bottom="0.25" header="0" footer="0"/>
  <pageSetup scale="58" fitToHeight="0" orientation="landscape" verticalDpi="0"/>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E0306729-0783-D244-B897-D32525FB47DD}">
            <x14:dataBar minLength="0" maxLength="100" gradient="0" direction="leftToRight" axisPosition="none">
              <x14:cfvo type="percent">
                <xm:f>0</xm:f>
              </x14:cfvo>
              <x14:cfvo type="percent">
                <xm:f>100</xm:f>
              </x14:cfvo>
              <x14:negativeFillColor theme="9"/>
            </x14:dataBar>
          </x14:cfRule>
          <xm:sqref>N9:Q26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BP25"/>
  <sheetViews>
    <sheetView showGridLines="0" zoomScale="80" zoomScaleNormal="80" workbookViewId="0">
      <selection activeCell="A28" sqref="A28:XFD28"/>
    </sheetView>
  </sheetViews>
  <sheetFormatPr defaultColWidth="8.81640625" defaultRowHeight="14.5" x14ac:dyDescent="0.35"/>
  <cols>
    <col min="1" max="1" width="3.36328125" customWidth="1"/>
    <col min="2" max="2" width="9.81640625" customWidth="1"/>
    <col min="3" max="3" width="11.81640625" customWidth="1"/>
    <col min="4" max="4" width="14.6328125" customWidth="1"/>
    <col min="5" max="5" width="34.6328125" customWidth="1"/>
    <col min="6" max="6" width="10.81640625" customWidth="1"/>
    <col min="7" max="7" width="34.81640625" customWidth="1"/>
    <col min="8" max="8" width="19.6328125" customWidth="1"/>
    <col min="9" max="11" width="12.81640625" customWidth="1"/>
    <col min="12" max="13" width="12.36328125" customWidth="1"/>
    <col min="14" max="14" width="21.453125" customWidth="1"/>
    <col min="15" max="17" width="34.81640625" customWidth="1"/>
    <col min="18" max="18" width="16.81640625" customWidth="1"/>
    <col min="19" max="20" width="4" customWidth="1"/>
    <col min="21" max="21" width="10.81640625" customWidth="1"/>
    <col min="22" max="22" width="3.08984375" customWidth="1"/>
    <col min="23" max="23" width="10" customWidth="1"/>
    <col min="24" max="24" width="3.08984375" customWidth="1"/>
    <col min="25" max="25" width="9.81640625" customWidth="1"/>
    <col min="26" max="26" width="3.08984375" customWidth="1"/>
    <col min="27" max="28" width="10.81640625" customWidth="1"/>
    <col min="29" max="29" width="3.08984375" customWidth="1"/>
    <col min="30" max="30" width="17.6328125" customWidth="1"/>
    <col min="32" max="32" width="3.08984375" customWidth="1"/>
    <col min="33" max="33" width="9.81640625" customWidth="1"/>
  </cols>
  <sheetData>
    <row r="1" spans="1:68" ht="39" customHeight="1" x14ac:dyDescent="0.35">
      <c r="A1" s="1"/>
      <c r="B1" s="36" t="s">
        <v>4</v>
      </c>
      <c r="C1" s="7"/>
      <c r="D1" s="6"/>
      <c r="E1" s="6"/>
      <c r="F1" s="7"/>
      <c r="G1" s="68" t="s">
        <v>43</v>
      </c>
      <c r="H1" s="5"/>
      <c r="I1" s="6"/>
      <c r="J1" s="6"/>
      <c r="K1" s="6"/>
      <c r="L1" s="6"/>
      <c r="M1" s="7"/>
      <c r="N1" s="7"/>
      <c r="O1" s="8"/>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3"/>
    </row>
    <row r="2" spans="1:68" ht="33" customHeight="1" x14ac:dyDescent="0.35">
      <c r="B2" s="70" t="s">
        <v>33</v>
      </c>
      <c r="C2" s="72"/>
      <c r="D2" s="73"/>
      <c r="E2" s="73"/>
      <c r="F2" s="10"/>
      <c r="G2" s="78" t="s">
        <v>37</v>
      </c>
      <c r="H2" s="79"/>
      <c r="I2" s="10"/>
      <c r="J2" s="10"/>
      <c r="K2" s="10"/>
      <c r="L2" s="10"/>
      <c r="M2" s="10"/>
      <c r="N2" s="10"/>
      <c r="O2" s="10"/>
      <c r="P2" s="10"/>
      <c r="U2" s="7"/>
      <c r="V2" s="7"/>
      <c r="W2" s="7"/>
      <c r="X2" s="7"/>
      <c r="Y2" s="7"/>
      <c r="Z2" s="7"/>
      <c r="AA2" s="7"/>
      <c r="AB2" s="7"/>
      <c r="AC2" s="7"/>
      <c r="AF2" s="7"/>
      <c r="AG2" s="7"/>
    </row>
    <row r="3" spans="1:68" ht="33" customHeight="1" x14ac:dyDescent="0.35">
      <c r="B3" s="70" t="s">
        <v>34</v>
      </c>
      <c r="C3" s="72"/>
      <c r="D3" s="73"/>
      <c r="E3" s="73"/>
      <c r="F3" s="10"/>
      <c r="G3" s="58">
        <f>SUM(PROJECTS4[BUDGET])</f>
        <v>0</v>
      </c>
      <c r="H3" s="59" t="s">
        <v>23</v>
      </c>
      <c r="I3" s="10"/>
      <c r="J3" s="10"/>
      <c r="K3" s="10"/>
      <c r="L3" s="10"/>
      <c r="M3" s="10"/>
      <c r="N3" s="67"/>
      <c r="O3" s="10"/>
      <c r="P3" s="10"/>
      <c r="U3" s="7"/>
      <c r="V3" s="7"/>
      <c r="W3" s="7"/>
      <c r="X3" s="7"/>
      <c r="Y3" s="7"/>
      <c r="Z3" s="7"/>
      <c r="AA3" s="7"/>
      <c r="AB3" s="7"/>
      <c r="AC3" s="7"/>
      <c r="AF3" s="7"/>
      <c r="AG3" s="7"/>
    </row>
    <row r="4" spans="1:68" ht="33" customHeight="1" x14ac:dyDescent="0.35">
      <c r="B4" s="70" t="s">
        <v>35</v>
      </c>
      <c r="C4" s="71"/>
      <c r="D4" s="74" t="str">
        <f>CONCATENATE(COUNTIF(PROJECTS4[PROJECT HEALTH LEVEL],"&lt;&gt;"&amp;""))</f>
        <v>0</v>
      </c>
      <c r="E4" s="75"/>
      <c r="F4" s="10"/>
      <c r="G4" s="62">
        <f>SUM(PROJECTS4[ACTUAL])</f>
        <v>0</v>
      </c>
      <c r="H4" s="63" t="s">
        <v>24</v>
      </c>
      <c r="I4" s="10"/>
      <c r="J4" s="10"/>
      <c r="K4" s="10"/>
      <c r="L4" s="10"/>
      <c r="M4" s="10"/>
      <c r="N4" s="67"/>
      <c r="O4" s="10"/>
      <c r="P4" s="10"/>
      <c r="U4" s="7"/>
      <c r="V4" s="7"/>
      <c r="W4" s="7"/>
      <c r="X4" s="7"/>
      <c r="Y4" s="7"/>
      <c r="Z4" s="7"/>
      <c r="AA4" s="7"/>
      <c r="AB4" s="7"/>
      <c r="AC4" s="7"/>
      <c r="AF4" s="7"/>
      <c r="AG4" s="7"/>
    </row>
    <row r="5" spans="1:68" ht="33" customHeight="1" x14ac:dyDescent="0.35">
      <c r="B5" s="70" t="s">
        <v>36</v>
      </c>
      <c r="C5" s="71"/>
      <c r="D5" s="76"/>
      <c r="E5" s="77"/>
      <c r="F5" s="10"/>
      <c r="G5" s="60">
        <f>G3-G4</f>
        <v>0</v>
      </c>
      <c r="H5" s="61" t="s">
        <v>38</v>
      </c>
      <c r="I5" s="10"/>
      <c r="J5" s="10"/>
      <c r="K5" s="10"/>
      <c r="L5" s="10"/>
      <c r="M5" s="10"/>
      <c r="N5" s="10"/>
      <c r="O5" s="10"/>
      <c r="P5" s="10"/>
      <c r="Q5" s="10"/>
      <c r="R5" s="10"/>
      <c r="S5" s="10" t="s">
        <v>42</v>
      </c>
      <c r="T5" s="10"/>
      <c r="U5" s="10"/>
      <c r="V5" s="7"/>
      <c r="W5" s="7"/>
      <c r="X5" s="7"/>
      <c r="Y5" s="7"/>
      <c r="Z5" s="7"/>
      <c r="AA5" s="10"/>
      <c r="AB5" s="10"/>
      <c r="AC5" s="7"/>
      <c r="AF5" s="7"/>
      <c r="AG5" s="7"/>
    </row>
    <row r="6" spans="1:68" x14ac:dyDescent="0.35">
      <c r="B6" s="9"/>
      <c r="C6" s="10"/>
      <c r="D6" s="10"/>
      <c r="E6" s="10"/>
      <c r="F6" s="10"/>
      <c r="G6" s="10"/>
      <c r="H6" s="9"/>
      <c r="I6" s="10"/>
      <c r="J6" s="10"/>
      <c r="K6" s="10"/>
      <c r="L6" s="10"/>
      <c r="M6" s="10"/>
      <c r="N6" s="10"/>
      <c r="O6" s="10"/>
      <c r="U6" s="7"/>
      <c r="V6" s="7"/>
      <c r="W6" s="7"/>
      <c r="X6" s="7"/>
      <c r="Y6" s="7"/>
      <c r="Z6" s="7"/>
      <c r="AA6" s="7"/>
      <c r="AB6" s="7"/>
      <c r="AC6" s="7"/>
      <c r="AF6" s="7"/>
      <c r="AG6" s="7"/>
    </row>
    <row r="7" spans="1:68" s="4" customFormat="1" ht="54" customHeight="1" x14ac:dyDescent="0.35">
      <c r="B7" s="46" t="s">
        <v>6</v>
      </c>
      <c r="C7" s="47" t="s">
        <v>8</v>
      </c>
      <c r="D7" s="48" t="s">
        <v>18</v>
      </c>
      <c r="E7" s="48" t="s">
        <v>19</v>
      </c>
      <c r="F7" s="47" t="s">
        <v>17</v>
      </c>
      <c r="G7" s="47" t="s">
        <v>22</v>
      </c>
      <c r="H7" s="47" t="s">
        <v>21</v>
      </c>
      <c r="I7" s="47" t="s">
        <v>23</v>
      </c>
      <c r="J7" s="47" t="s">
        <v>24</v>
      </c>
      <c r="K7" s="47" t="s">
        <v>25</v>
      </c>
      <c r="L7" s="47" t="s">
        <v>27</v>
      </c>
      <c r="M7" s="47" t="s">
        <v>28</v>
      </c>
      <c r="N7" s="47" t="s">
        <v>26</v>
      </c>
      <c r="O7" s="47" t="s">
        <v>29</v>
      </c>
      <c r="P7" s="47" t="s">
        <v>30</v>
      </c>
      <c r="Q7" s="47" t="s">
        <v>32</v>
      </c>
      <c r="R7" s="47" t="s">
        <v>31</v>
      </c>
      <c r="U7" s="38" t="s">
        <v>20</v>
      </c>
      <c r="V7" s="11"/>
      <c r="W7" s="38" t="s">
        <v>16</v>
      </c>
      <c r="X7" s="11"/>
      <c r="Y7" s="38" t="s">
        <v>7</v>
      </c>
      <c r="Z7" s="11"/>
      <c r="AA7" s="37" t="s">
        <v>40</v>
      </c>
      <c r="AB7" s="37" t="s">
        <v>39</v>
      </c>
      <c r="AC7" s="11"/>
      <c r="AD7" s="37" t="s">
        <v>41</v>
      </c>
      <c r="AE7" s="37" t="s">
        <v>39</v>
      </c>
      <c r="AF7" s="11"/>
      <c r="AG7" s="37" t="s">
        <v>7</v>
      </c>
      <c r="AH7" s="37" t="s">
        <v>39</v>
      </c>
    </row>
    <row r="8" spans="1:68" s="4" customFormat="1" ht="33" customHeight="1" x14ac:dyDescent="0.35">
      <c r="B8" s="39"/>
      <c r="C8" s="69"/>
      <c r="D8" s="15"/>
      <c r="E8" s="12"/>
      <c r="F8" s="13"/>
      <c r="G8" s="15"/>
      <c r="H8" s="15"/>
      <c r="I8" s="27">
        <v>0</v>
      </c>
      <c r="J8" s="27">
        <v>0</v>
      </c>
      <c r="K8" s="64">
        <f>I8-J8</f>
        <v>0</v>
      </c>
      <c r="L8" s="49"/>
      <c r="M8" s="52">
        <f ca="1">L8-TODAY()</f>
        <v>-44405</v>
      </c>
      <c r="N8" s="55">
        <v>0</v>
      </c>
      <c r="O8" s="55"/>
      <c r="P8" s="55"/>
      <c r="Q8" s="55"/>
      <c r="R8" s="15"/>
      <c r="U8" s="29">
        <v>1</v>
      </c>
      <c r="V8" s="11"/>
      <c r="W8" s="34" t="s">
        <v>9</v>
      </c>
      <c r="X8" s="11"/>
      <c r="Y8" s="14" t="s">
        <v>0</v>
      </c>
      <c r="Z8" s="11"/>
      <c r="AA8" s="29">
        <v>1</v>
      </c>
      <c r="AB8" s="29">
        <f>COUNTIFS(PROJECTS4[PROJECT HEALTH LEVEL],AA8)</f>
        <v>0</v>
      </c>
      <c r="AC8" s="11"/>
      <c r="AD8" s="34" t="s">
        <v>9</v>
      </c>
      <c r="AE8" s="34">
        <f>COUNTIFS(PROJECTS4[STATUS],AD8)</f>
        <v>0</v>
      </c>
      <c r="AF8" s="11"/>
      <c r="AG8" s="14" t="s">
        <v>0</v>
      </c>
      <c r="AH8" s="14">
        <f>COUNTIFS(PROJECTS4[PRIORITY],AG8)</f>
        <v>0</v>
      </c>
    </row>
    <row r="9" spans="1:68" s="4" customFormat="1" ht="33" customHeight="1" x14ac:dyDescent="0.35">
      <c r="B9" s="40"/>
      <c r="C9" s="69"/>
      <c r="D9" s="26"/>
      <c r="E9" s="23"/>
      <c r="F9" s="24"/>
      <c r="G9" s="26"/>
      <c r="H9" s="26"/>
      <c r="I9" s="28">
        <v>0</v>
      </c>
      <c r="J9" s="28">
        <v>0</v>
      </c>
      <c r="K9" s="65">
        <f>I9-J9</f>
        <v>0</v>
      </c>
      <c r="L9" s="50"/>
      <c r="M9" s="53">
        <f t="shared" ref="M9:M25" ca="1" si="0">L9-TODAY()</f>
        <v>-44405</v>
      </c>
      <c r="N9" s="56">
        <v>0</v>
      </c>
      <c r="O9" s="56"/>
      <c r="P9" s="56"/>
      <c r="Q9" s="56"/>
      <c r="R9" s="26"/>
      <c r="U9" s="31">
        <v>2</v>
      </c>
      <c r="V9" s="11"/>
      <c r="W9" s="19" t="s">
        <v>10</v>
      </c>
      <c r="X9" s="11"/>
      <c r="Y9" s="16" t="s">
        <v>1</v>
      </c>
      <c r="Z9" s="11"/>
      <c r="AA9" s="31">
        <v>2</v>
      </c>
      <c r="AB9" s="31">
        <f>COUNTIFS(PROJECTS4[PROJECT HEALTH LEVEL],AA9)</f>
        <v>0</v>
      </c>
      <c r="AC9" s="11"/>
      <c r="AD9" s="19" t="s">
        <v>10</v>
      </c>
      <c r="AE9" s="19">
        <f>COUNTIFS(PROJECTS4[STATUS],AD9)</f>
        <v>0</v>
      </c>
      <c r="AF9" s="11"/>
      <c r="AG9" s="16" t="s">
        <v>1</v>
      </c>
      <c r="AH9" s="16">
        <f>COUNTIFS(PROJECTS4[PRIORITY],AG9)</f>
        <v>0</v>
      </c>
    </row>
    <row r="10" spans="1:68" s="4" customFormat="1" ht="33" customHeight="1" x14ac:dyDescent="0.35">
      <c r="B10" s="39"/>
      <c r="C10" s="69"/>
      <c r="D10" s="15"/>
      <c r="E10" s="12"/>
      <c r="F10" s="13"/>
      <c r="G10" s="15"/>
      <c r="H10" s="15"/>
      <c r="I10" s="27">
        <v>0</v>
      </c>
      <c r="J10" s="27">
        <v>0</v>
      </c>
      <c r="K10" s="64">
        <f t="shared" ref="K10:K25" si="1">I10-J10</f>
        <v>0</v>
      </c>
      <c r="L10" s="49"/>
      <c r="M10" s="52">
        <f t="shared" ca="1" si="0"/>
        <v>-44405</v>
      </c>
      <c r="N10" s="55">
        <v>0</v>
      </c>
      <c r="O10" s="55"/>
      <c r="P10" s="55"/>
      <c r="Q10" s="55"/>
      <c r="R10" s="15"/>
      <c r="U10" s="30">
        <v>3</v>
      </c>
      <c r="V10" s="11"/>
      <c r="W10" s="21" t="s">
        <v>11</v>
      </c>
      <c r="X10" s="11"/>
      <c r="Y10" s="17" t="s">
        <v>2</v>
      </c>
      <c r="Z10" s="11"/>
      <c r="AA10" s="30">
        <v>3</v>
      </c>
      <c r="AB10" s="30">
        <f>COUNTIFS(PROJECTS4[PROJECT HEALTH LEVEL],AA10)</f>
        <v>0</v>
      </c>
      <c r="AC10" s="11"/>
      <c r="AD10" s="21" t="s">
        <v>11</v>
      </c>
      <c r="AE10" s="21">
        <f>COUNTIFS(PROJECTS4[STATUS],AD10)</f>
        <v>0</v>
      </c>
      <c r="AF10" s="11"/>
      <c r="AG10" s="17" t="s">
        <v>2</v>
      </c>
      <c r="AH10" s="17">
        <f>COUNTIFS(PROJECTS4[PRIORITY],AG10)</f>
        <v>0</v>
      </c>
    </row>
    <row r="11" spans="1:68" s="4" customFormat="1" ht="33" customHeight="1" x14ac:dyDescent="0.35">
      <c r="B11" s="40"/>
      <c r="C11" s="25"/>
      <c r="D11" s="26"/>
      <c r="E11" s="23"/>
      <c r="F11" s="24"/>
      <c r="G11" s="26"/>
      <c r="H11" s="26"/>
      <c r="I11" s="28">
        <v>0</v>
      </c>
      <c r="J11" s="28">
        <v>0</v>
      </c>
      <c r="K11" s="65">
        <f t="shared" si="1"/>
        <v>0</v>
      </c>
      <c r="L11" s="50"/>
      <c r="M11" s="53">
        <f t="shared" ca="1" si="0"/>
        <v>-44405</v>
      </c>
      <c r="N11" s="56">
        <v>0</v>
      </c>
      <c r="O11" s="56"/>
      <c r="P11" s="56"/>
      <c r="Q11" s="56"/>
      <c r="R11" s="26"/>
      <c r="U11" s="32">
        <v>4</v>
      </c>
      <c r="V11" s="11"/>
      <c r="W11" s="35" t="s">
        <v>12</v>
      </c>
      <c r="X11" s="11"/>
      <c r="Y11" s="18" t="s">
        <v>3</v>
      </c>
      <c r="Z11" s="11"/>
      <c r="AA11" s="32">
        <v>4</v>
      </c>
      <c r="AB11" s="32">
        <f>COUNTIFS(PROJECTS4[PROJECT HEALTH LEVEL],AA11)</f>
        <v>0</v>
      </c>
      <c r="AC11" s="11"/>
      <c r="AD11" s="35" t="s">
        <v>12</v>
      </c>
      <c r="AE11" s="35">
        <f>COUNTIFS(PROJECTS4[STATUS],AD11)</f>
        <v>0</v>
      </c>
      <c r="AF11" s="11"/>
      <c r="AG11" s="18" t="s">
        <v>3</v>
      </c>
      <c r="AH11" s="18">
        <f>COUNTIFS(PROJECTS4[PRIORITY],AG11)</f>
        <v>0</v>
      </c>
    </row>
    <row r="12" spans="1:68" s="4" customFormat="1" ht="33" customHeight="1" x14ac:dyDescent="0.35">
      <c r="B12" s="39"/>
      <c r="C12" s="13"/>
      <c r="D12" s="15"/>
      <c r="E12" s="12"/>
      <c r="F12" s="13"/>
      <c r="G12" s="15"/>
      <c r="H12" s="15"/>
      <c r="I12" s="27">
        <v>0</v>
      </c>
      <c r="J12" s="27">
        <v>0</v>
      </c>
      <c r="K12" s="64">
        <f t="shared" si="1"/>
        <v>0</v>
      </c>
      <c r="L12" s="49"/>
      <c r="M12" s="52">
        <f t="shared" ca="1" si="0"/>
        <v>-44405</v>
      </c>
      <c r="N12" s="55">
        <v>0</v>
      </c>
      <c r="O12" s="55"/>
      <c r="P12" s="55"/>
      <c r="Q12" s="55"/>
      <c r="R12" s="15"/>
      <c r="U12" s="33">
        <v>5</v>
      </c>
      <c r="V12" s="11"/>
      <c r="W12" s="20" t="s">
        <v>13</v>
      </c>
      <c r="X12" s="11"/>
      <c r="Y12" s="11"/>
      <c r="Z12" s="11"/>
      <c r="AA12" s="33">
        <v>5</v>
      </c>
      <c r="AB12" s="33">
        <f>COUNTIFS(PROJECTS4[PROJECT HEALTH LEVEL],AA12)</f>
        <v>0</v>
      </c>
      <c r="AC12" s="11"/>
      <c r="AD12" s="20" t="s">
        <v>13</v>
      </c>
      <c r="AE12" s="20">
        <f>COUNTIFS(PROJECTS4[STATUS],AD12)</f>
        <v>0</v>
      </c>
      <c r="AF12" s="11"/>
      <c r="AG12" s="11"/>
    </row>
    <row r="13" spans="1:68" s="4" customFormat="1" ht="33" customHeight="1" x14ac:dyDescent="0.35">
      <c r="B13" s="40"/>
      <c r="C13" s="24"/>
      <c r="D13" s="26"/>
      <c r="E13" s="23"/>
      <c r="F13" s="24"/>
      <c r="G13" s="26"/>
      <c r="H13" s="26"/>
      <c r="I13" s="28">
        <v>0</v>
      </c>
      <c r="J13" s="28">
        <v>0</v>
      </c>
      <c r="K13" s="65">
        <f t="shared" si="1"/>
        <v>0</v>
      </c>
      <c r="L13" s="50"/>
      <c r="M13" s="53">
        <f t="shared" ca="1" si="0"/>
        <v>-44405</v>
      </c>
      <c r="N13" s="56">
        <v>0</v>
      </c>
      <c r="O13" s="56"/>
      <c r="P13" s="56"/>
      <c r="Q13" s="56"/>
      <c r="R13" s="26"/>
      <c r="U13" s="11"/>
      <c r="V13" s="11"/>
      <c r="W13" s="22" t="s">
        <v>14</v>
      </c>
      <c r="X13" s="11"/>
      <c r="Y13" s="11"/>
      <c r="Z13" s="11"/>
      <c r="AA13" s="11"/>
      <c r="AB13" s="11"/>
      <c r="AC13" s="11"/>
      <c r="AD13" s="22" t="s">
        <v>14</v>
      </c>
      <c r="AE13" s="22">
        <f>COUNTIFS(PROJECTS4[STATUS],AD13)</f>
        <v>0</v>
      </c>
      <c r="AF13" s="11"/>
      <c r="AG13" s="11"/>
    </row>
    <row r="14" spans="1:68" s="4" customFormat="1" ht="33" customHeight="1" x14ac:dyDescent="0.35">
      <c r="B14" s="39"/>
      <c r="C14" s="13"/>
      <c r="D14" s="15"/>
      <c r="E14" s="12"/>
      <c r="F14" s="13"/>
      <c r="G14" s="15"/>
      <c r="H14" s="15"/>
      <c r="I14" s="27">
        <v>0</v>
      </c>
      <c r="J14" s="27">
        <v>0</v>
      </c>
      <c r="K14" s="64">
        <f t="shared" si="1"/>
        <v>0</v>
      </c>
      <c r="L14" s="49"/>
      <c r="M14" s="52">
        <f t="shared" ca="1" si="0"/>
        <v>-44405</v>
      </c>
      <c r="N14" s="55">
        <v>0</v>
      </c>
      <c r="O14" s="55"/>
      <c r="P14" s="55"/>
      <c r="Q14" s="55"/>
      <c r="R14" s="15"/>
      <c r="W14" s="24" t="s">
        <v>15</v>
      </c>
      <c r="AD14" s="24" t="s">
        <v>15</v>
      </c>
      <c r="AE14" s="24">
        <f>COUNTIFS(PROJECTS4[STATUS],AD14)</f>
        <v>0</v>
      </c>
    </row>
    <row r="15" spans="1:68" s="4" customFormat="1" ht="33" customHeight="1" x14ac:dyDescent="0.35">
      <c r="B15" s="40"/>
      <c r="C15" s="24"/>
      <c r="D15" s="26"/>
      <c r="E15" s="23"/>
      <c r="F15" s="24"/>
      <c r="G15" s="26"/>
      <c r="H15" s="26"/>
      <c r="I15" s="28">
        <v>0</v>
      </c>
      <c r="J15" s="28">
        <v>0</v>
      </c>
      <c r="K15" s="65">
        <f t="shared" si="1"/>
        <v>0</v>
      </c>
      <c r="L15" s="50"/>
      <c r="M15" s="53">
        <f t="shared" ca="1" si="0"/>
        <v>-44405</v>
      </c>
      <c r="N15" s="56">
        <v>0</v>
      </c>
      <c r="O15" s="56"/>
      <c r="P15" s="56"/>
      <c r="Q15" s="56"/>
      <c r="R15" s="26"/>
    </row>
    <row r="16" spans="1:68" s="4" customFormat="1" ht="33" customHeight="1" x14ac:dyDescent="0.35">
      <c r="B16" s="39"/>
      <c r="C16" s="13"/>
      <c r="D16" s="15"/>
      <c r="E16" s="12"/>
      <c r="F16" s="13"/>
      <c r="G16" s="15"/>
      <c r="H16" s="15"/>
      <c r="I16" s="27">
        <v>0</v>
      </c>
      <c r="J16" s="27">
        <v>0</v>
      </c>
      <c r="K16" s="64">
        <f t="shared" si="1"/>
        <v>0</v>
      </c>
      <c r="L16" s="49"/>
      <c r="M16" s="52">
        <f t="shared" ca="1" si="0"/>
        <v>-44405</v>
      </c>
      <c r="N16" s="55">
        <v>0</v>
      </c>
      <c r="O16" s="55"/>
      <c r="P16" s="55"/>
      <c r="Q16" s="55"/>
      <c r="R16" s="15"/>
    </row>
    <row r="17" spans="2:18" s="4" customFormat="1" ht="33" customHeight="1" x14ac:dyDescent="0.35">
      <c r="B17" s="40"/>
      <c r="C17" s="24"/>
      <c r="D17" s="26"/>
      <c r="E17" s="23"/>
      <c r="F17" s="24"/>
      <c r="G17" s="26"/>
      <c r="H17" s="26"/>
      <c r="I17" s="28">
        <v>0</v>
      </c>
      <c r="J17" s="28">
        <v>0</v>
      </c>
      <c r="K17" s="65">
        <f t="shared" si="1"/>
        <v>0</v>
      </c>
      <c r="L17" s="50"/>
      <c r="M17" s="53">
        <f t="shared" ca="1" si="0"/>
        <v>-44405</v>
      </c>
      <c r="N17" s="56">
        <v>0</v>
      </c>
      <c r="O17" s="56"/>
      <c r="P17" s="56"/>
      <c r="Q17" s="56"/>
      <c r="R17" s="26"/>
    </row>
    <row r="18" spans="2:18" s="4" customFormat="1" ht="33" customHeight="1" x14ac:dyDescent="0.35">
      <c r="B18" s="39"/>
      <c r="C18" s="13"/>
      <c r="D18" s="15"/>
      <c r="E18" s="12"/>
      <c r="F18" s="13"/>
      <c r="G18" s="15"/>
      <c r="H18" s="15"/>
      <c r="I18" s="27">
        <v>0</v>
      </c>
      <c r="J18" s="27">
        <v>0</v>
      </c>
      <c r="K18" s="64">
        <f t="shared" si="1"/>
        <v>0</v>
      </c>
      <c r="L18" s="49"/>
      <c r="M18" s="52">
        <f t="shared" ca="1" si="0"/>
        <v>-44405</v>
      </c>
      <c r="N18" s="55">
        <v>0</v>
      </c>
      <c r="O18" s="55"/>
      <c r="P18" s="55"/>
      <c r="Q18" s="55"/>
      <c r="R18" s="15"/>
    </row>
    <row r="19" spans="2:18" s="4" customFormat="1" ht="33" customHeight="1" x14ac:dyDescent="0.35">
      <c r="B19" s="40"/>
      <c r="C19" s="24"/>
      <c r="D19" s="26"/>
      <c r="E19" s="23"/>
      <c r="F19" s="24"/>
      <c r="G19" s="26"/>
      <c r="H19" s="26"/>
      <c r="I19" s="28">
        <v>0</v>
      </c>
      <c r="J19" s="28">
        <v>0</v>
      </c>
      <c r="K19" s="65">
        <f t="shared" si="1"/>
        <v>0</v>
      </c>
      <c r="L19" s="50"/>
      <c r="M19" s="53">
        <f t="shared" ca="1" si="0"/>
        <v>-44405</v>
      </c>
      <c r="N19" s="56">
        <v>0</v>
      </c>
      <c r="O19" s="56"/>
      <c r="P19" s="56"/>
      <c r="Q19" s="56"/>
      <c r="R19" s="26"/>
    </row>
    <row r="20" spans="2:18" s="4" customFormat="1" ht="33" customHeight="1" x14ac:dyDescent="0.35">
      <c r="B20" s="39"/>
      <c r="C20" s="13"/>
      <c r="D20" s="15"/>
      <c r="E20" s="12"/>
      <c r="F20" s="13"/>
      <c r="G20" s="15"/>
      <c r="H20" s="15"/>
      <c r="I20" s="27">
        <v>0</v>
      </c>
      <c r="J20" s="27">
        <v>0</v>
      </c>
      <c r="K20" s="64">
        <f t="shared" si="1"/>
        <v>0</v>
      </c>
      <c r="L20" s="49"/>
      <c r="M20" s="52">
        <f t="shared" ca="1" si="0"/>
        <v>-44405</v>
      </c>
      <c r="N20" s="55">
        <v>0</v>
      </c>
      <c r="O20" s="55"/>
      <c r="P20" s="55"/>
      <c r="Q20" s="55"/>
      <c r="R20" s="15"/>
    </row>
    <row r="21" spans="2:18" s="4" customFormat="1" ht="33" customHeight="1" x14ac:dyDescent="0.35">
      <c r="B21" s="40"/>
      <c r="C21" s="24"/>
      <c r="D21" s="26"/>
      <c r="E21" s="23"/>
      <c r="F21" s="24"/>
      <c r="G21" s="26"/>
      <c r="H21" s="26"/>
      <c r="I21" s="28">
        <v>0</v>
      </c>
      <c r="J21" s="28">
        <v>0</v>
      </c>
      <c r="K21" s="65">
        <f t="shared" si="1"/>
        <v>0</v>
      </c>
      <c r="L21" s="50"/>
      <c r="M21" s="53">
        <f t="shared" ca="1" si="0"/>
        <v>-44405</v>
      </c>
      <c r="N21" s="56">
        <v>0</v>
      </c>
      <c r="O21" s="56"/>
      <c r="P21" s="56"/>
      <c r="Q21" s="56"/>
      <c r="R21" s="26"/>
    </row>
    <row r="22" spans="2:18" s="4" customFormat="1" ht="33" customHeight="1" x14ac:dyDescent="0.35">
      <c r="B22" s="39"/>
      <c r="C22" s="13"/>
      <c r="D22" s="15"/>
      <c r="E22" s="12"/>
      <c r="F22" s="13"/>
      <c r="G22" s="15"/>
      <c r="H22" s="15"/>
      <c r="I22" s="27">
        <v>0</v>
      </c>
      <c r="J22" s="27">
        <v>0</v>
      </c>
      <c r="K22" s="64">
        <f t="shared" si="1"/>
        <v>0</v>
      </c>
      <c r="L22" s="49"/>
      <c r="M22" s="52">
        <f t="shared" ca="1" si="0"/>
        <v>-44405</v>
      </c>
      <c r="N22" s="55">
        <v>0</v>
      </c>
      <c r="O22" s="55"/>
      <c r="P22" s="55"/>
      <c r="Q22" s="55"/>
      <c r="R22" s="15"/>
    </row>
    <row r="23" spans="2:18" s="4" customFormat="1" ht="33" customHeight="1" x14ac:dyDescent="0.35">
      <c r="B23" s="40"/>
      <c r="C23" s="24"/>
      <c r="D23" s="26"/>
      <c r="E23" s="23"/>
      <c r="F23" s="24"/>
      <c r="G23" s="26"/>
      <c r="H23" s="26"/>
      <c r="I23" s="28">
        <v>0</v>
      </c>
      <c r="J23" s="28">
        <v>0</v>
      </c>
      <c r="K23" s="65">
        <f t="shared" si="1"/>
        <v>0</v>
      </c>
      <c r="L23" s="50"/>
      <c r="M23" s="53">
        <f t="shared" ca="1" si="0"/>
        <v>-44405</v>
      </c>
      <c r="N23" s="56">
        <v>0</v>
      </c>
      <c r="O23" s="56"/>
      <c r="P23" s="56"/>
      <c r="Q23" s="56"/>
      <c r="R23" s="26"/>
    </row>
    <row r="24" spans="2:18" s="4" customFormat="1" ht="33" customHeight="1" x14ac:dyDescent="0.35">
      <c r="B24" s="39"/>
      <c r="C24" s="13"/>
      <c r="D24" s="15"/>
      <c r="E24" s="12"/>
      <c r="F24" s="13"/>
      <c r="G24" s="15"/>
      <c r="H24" s="15"/>
      <c r="I24" s="27">
        <v>0</v>
      </c>
      <c r="J24" s="27">
        <v>0</v>
      </c>
      <c r="K24" s="64">
        <f t="shared" si="1"/>
        <v>0</v>
      </c>
      <c r="L24" s="49"/>
      <c r="M24" s="52">
        <f t="shared" ca="1" si="0"/>
        <v>-44405</v>
      </c>
      <c r="N24" s="55">
        <v>0</v>
      </c>
      <c r="O24" s="55"/>
      <c r="P24" s="55"/>
      <c r="Q24" s="55"/>
      <c r="R24" s="15"/>
    </row>
    <row r="25" spans="2:18" s="4" customFormat="1" ht="33" customHeight="1" x14ac:dyDescent="0.35">
      <c r="B25" s="41"/>
      <c r="C25" s="42"/>
      <c r="D25" s="44"/>
      <c r="E25" s="43"/>
      <c r="F25" s="42"/>
      <c r="G25" s="44"/>
      <c r="H25" s="44"/>
      <c r="I25" s="45">
        <v>0</v>
      </c>
      <c r="J25" s="45">
        <v>0</v>
      </c>
      <c r="K25" s="66">
        <f t="shared" si="1"/>
        <v>0</v>
      </c>
      <c r="L25" s="51"/>
      <c r="M25" s="54">
        <f t="shared" ca="1" si="0"/>
        <v>-44405</v>
      </c>
      <c r="N25" s="57">
        <v>0</v>
      </c>
      <c r="O25" s="57"/>
      <c r="P25" s="57"/>
      <c r="Q25" s="57"/>
      <c r="R25" s="44"/>
    </row>
  </sheetData>
  <mergeCells count="9">
    <mergeCell ref="B5:C5"/>
    <mergeCell ref="D5:E5"/>
    <mergeCell ref="B2:C2"/>
    <mergeCell ref="D2:E2"/>
    <mergeCell ref="G2:H2"/>
    <mergeCell ref="B3:C3"/>
    <mergeCell ref="D3:E3"/>
    <mergeCell ref="B4:C4"/>
    <mergeCell ref="D4:E4"/>
  </mergeCells>
  <conditionalFormatting sqref="F8:F25">
    <cfRule type="containsText" dxfId="15" priority="1" operator="containsText" text="OTHER">
      <formula>NOT(ISERROR(SEARCH("OTHER",F8)))</formula>
    </cfRule>
    <cfRule type="containsText" dxfId="14" priority="2" operator="containsText" text="MONITOR">
      <formula>NOT(ISERROR(SEARCH("MONITOR",F8)))</formula>
    </cfRule>
    <cfRule type="containsText" dxfId="13" priority="3" operator="containsText" text="COMPLETE">
      <formula>NOT(ISERROR(SEARCH("COMPLETE",F8)))</formula>
    </cfRule>
    <cfRule type="containsText" dxfId="12" priority="4" operator="containsText" text="ON HOLD">
      <formula>NOT(ISERROR(SEARCH("ON HOLD",F8)))</formula>
    </cfRule>
    <cfRule type="containsText" dxfId="11" priority="14" operator="containsText" text="REQUEST PLACED">
      <formula>NOT(ISERROR(SEARCH("REQUEST PLACED",F8)))</formula>
    </cfRule>
    <cfRule type="containsText" dxfId="10" priority="15" operator="containsText" text="APPROVED">
      <formula>NOT(ISERROR(SEARCH("APPROVED",F8)))</formula>
    </cfRule>
    <cfRule type="containsText" dxfId="9" priority="16" operator="containsText" text="PLANNING PHASE">
      <formula>NOT(ISERROR(SEARCH("PLANNING PHASE",F8)))</formula>
    </cfRule>
  </conditionalFormatting>
  <conditionalFormatting sqref="C8:C25">
    <cfRule type="containsText" dxfId="8" priority="10" operator="containsText" text="LOW">
      <formula>NOT(ISERROR(SEARCH("LOW",C8)))</formula>
    </cfRule>
    <cfRule type="containsText" dxfId="7" priority="11" operator="containsText" text="MEDIUM">
      <formula>NOT(ISERROR(SEARCH("MEDIUM",C8)))</formula>
    </cfRule>
    <cfRule type="containsText" dxfId="6" priority="12" operator="containsText" text="HIGH">
      <formula>NOT(ISERROR(SEARCH("HIGH",C8)))</formula>
    </cfRule>
    <cfRule type="containsText" dxfId="5" priority="13" operator="containsText" text="EXTREME">
      <formula>NOT(ISERROR(SEARCH("EXTREME",C8)))</formula>
    </cfRule>
  </conditionalFormatting>
  <conditionalFormatting sqref="B8:B25">
    <cfRule type="containsText" dxfId="4" priority="5" operator="containsText" text="5">
      <formula>NOT(ISERROR(SEARCH("5",B8)))</formula>
    </cfRule>
    <cfRule type="containsText" dxfId="3" priority="6" operator="containsText" text="1">
      <formula>NOT(ISERROR(SEARCH("1",B8)))</formula>
    </cfRule>
    <cfRule type="containsText" dxfId="2" priority="7" operator="containsText" text="2">
      <formula>NOT(ISERROR(SEARCH("2",B8)))</formula>
    </cfRule>
    <cfRule type="containsText" dxfId="1" priority="8" operator="containsText" text="3">
      <formula>NOT(ISERROR(SEARCH("3",B8)))</formula>
    </cfRule>
    <cfRule type="containsText" dxfId="0" priority="9" operator="containsText" text="4">
      <formula>NOT(ISERROR(SEARCH("4",B8)))</formula>
    </cfRule>
  </conditionalFormatting>
  <conditionalFormatting sqref="N8:Q25">
    <cfRule type="dataBar" priority="17">
      <dataBar>
        <cfvo type="percent" val="0"/>
        <cfvo type="percent" val="100"/>
        <color theme="5"/>
      </dataBar>
      <extLst>
        <ext xmlns:x14="http://schemas.microsoft.com/office/spreadsheetml/2009/9/main" uri="{B025F937-C7B1-47D3-B67F-A62EFF666E3E}">
          <x14:id>{69A1E1F9-AACB-6F4D-910B-CC2FBD2EC443}</x14:id>
        </ext>
      </extLst>
    </cfRule>
  </conditionalFormatting>
  <dataValidations count="3">
    <dataValidation type="list" allowBlank="1" showInputMessage="1" showErrorMessage="1" sqref="F8:F25" xr:uid="{00000000-0002-0000-0100-000000000000}">
      <formula1>$W$8:$W$14</formula1>
    </dataValidation>
    <dataValidation type="list" allowBlank="1" showInputMessage="1" showErrorMessage="1" sqref="B8:B25" xr:uid="{00000000-0002-0000-0100-000001000000}">
      <formula1>$U$8:$U$12</formula1>
    </dataValidation>
    <dataValidation type="list" allowBlank="1" showInputMessage="1" showErrorMessage="1" sqref="C8:C25" xr:uid="{00000000-0002-0000-0100-000002000000}">
      <formula1>$Y$8:$Y$11</formula1>
    </dataValidation>
  </dataValidations>
  <pageMargins left="0.25" right="0.25" top="0.25" bottom="0.25" header="0" footer="0"/>
  <pageSetup scale="58" fitToHeight="0" orientation="landscape" verticalDpi="0"/>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69A1E1F9-AACB-6F4D-910B-CC2FBD2EC443}">
            <x14:dataBar minLength="0" maxLength="100" gradient="0" direction="leftToRight" axisPosition="none">
              <x14:cfvo type="percent">
                <xm:f>0</xm:f>
              </x14:cfvo>
              <x14:cfvo type="percent">
                <xm:f>100</xm:f>
              </x14:cfvo>
              <x14:negativeFillColor theme="9"/>
            </x14:dataBar>
          </x14:cfRule>
          <xm:sqref>N8:Q25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3176-1862-4C9D-9BE3-CAF94AD077B9}">
  <sheetPr>
    <tabColor theme="1"/>
  </sheetPr>
  <dimension ref="B2"/>
  <sheetViews>
    <sheetView showGridLines="0" workbookViewId="0">
      <selection sqref="A1:XFD1048576"/>
    </sheetView>
  </sheetViews>
  <sheetFormatPr defaultColWidth="11.81640625" defaultRowHeight="14.5" x14ac:dyDescent="0.35"/>
  <cols>
    <col min="1" max="1" width="3.6328125" style="82" customWidth="1"/>
    <col min="2" max="2" width="96.36328125" style="82" customWidth="1"/>
    <col min="3" max="16384" width="11.81640625" style="82"/>
  </cols>
  <sheetData>
    <row r="2" spans="2:2" ht="93" x14ac:dyDescent="0.35">
      <c r="B2" s="8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Portfolio Summary</vt:lpstr>
      <vt:lpstr>BLANK Project Portfolio Summary</vt:lpstr>
      <vt:lpstr>-Disclaimer-</vt:lpstr>
      <vt:lpstr>'BLANK Project Portfolio Summary'!Print_Area</vt:lpstr>
      <vt:lpstr>'Project Portfolio Summary'!Print_Area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2021-07-28T17:46:48Z</dcterms:modified>
</cp:coreProperties>
</file>