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CE61B11A-9968-084B-A253-1FC279189DF6}" xr6:coauthVersionLast="47" xr6:coauthVersionMax="47" xr10:uidLastSave="{00000000-0000-0000-0000-000000000000}"/>
  <bookViews>
    <workbookView xWindow="48800" yWindow="9720" windowWidth="23840" windowHeight="20520" xr2:uid="{E541B127-637D-A144-98F8-4C1956397419}"/>
  </bookViews>
  <sheets>
    <sheet name="Sales &amp; Marketing Dashboard" sheetId="1" r:id="rId1"/>
    <sheet name="BLANK - Sales &amp; Marketing Dash" sheetId="6" r:id="rId2"/>
    <sheet name="- Disclaimer -" sheetId="2" r:id="rId3"/>
  </sheets>
  <externalReferences>
    <externalReference r:id="rId4"/>
    <externalReference r:id="rId5"/>
  </externalReferences>
  <definedNames>
    <definedName name="CORE_SF">'[1]ISO 27002 Info Security Check'!#REF!</definedName>
    <definedName name="_xlnm.Print_Area" localSheetId="1">'BLANK - Sales &amp; Marketing Dash'!$A$1:$O$103</definedName>
    <definedName name="_xlnm.Print_Area" localSheetId="0">'Sales &amp; Marketing Dashboard'!$A$2:$O$103</definedName>
    <definedName name="Priority">#REF!</definedName>
    <definedName name="Type">'[2]Maintenance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3" i="6" l="1"/>
  <c r="N103" i="6"/>
  <c r="K103" i="6"/>
  <c r="H103" i="6"/>
  <c r="L102" i="6"/>
  <c r="N102" i="6"/>
  <c r="K102" i="6"/>
  <c r="H102" i="6"/>
  <c r="L101" i="6"/>
  <c r="N101" i="6"/>
  <c r="K101" i="6"/>
  <c r="H101" i="6"/>
  <c r="M93" i="6"/>
  <c r="M96" i="6"/>
  <c r="L93" i="6"/>
  <c r="L96" i="6"/>
  <c r="K93" i="6"/>
  <c r="K96" i="6"/>
  <c r="H93" i="6"/>
  <c r="H96" i="6"/>
  <c r="G93" i="6"/>
  <c r="G96" i="6"/>
  <c r="F93" i="6"/>
  <c r="F96"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3" i="6"/>
  <c r="E96" i="6"/>
  <c r="D93" i="6"/>
  <c r="D96" i="6"/>
  <c r="C93" i="6"/>
  <c r="C96"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E46" i="6"/>
  <c r="E52" i="6"/>
  <c r="F52" i="6"/>
  <c r="B46" i="6"/>
  <c r="B52" i="6"/>
  <c r="C52" i="6"/>
  <c r="E49" i="6"/>
  <c r="F49" i="6"/>
  <c r="B49" i="6"/>
  <c r="C49" i="6"/>
  <c r="E35" i="6"/>
  <c r="E41" i="6"/>
  <c r="F41" i="6"/>
  <c r="B35" i="6"/>
  <c r="B41" i="6"/>
  <c r="C41" i="6"/>
  <c r="E38" i="6"/>
  <c r="F38" i="6"/>
  <c r="B38" i="6"/>
  <c r="C38" i="6"/>
  <c r="E24" i="6"/>
  <c r="E30" i="6"/>
  <c r="F30" i="6"/>
  <c r="B24" i="6"/>
  <c r="B30" i="6"/>
  <c r="C30" i="6"/>
  <c r="E27" i="6"/>
  <c r="F27" i="6"/>
  <c r="B27" i="6"/>
  <c r="C27" i="6"/>
  <c r="E13" i="6"/>
  <c r="E19" i="6"/>
  <c r="F19" i="6"/>
  <c r="B13" i="6"/>
  <c r="B19" i="6"/>
  <c r="C19" i="6"/>
  <c r="E16" i="6"/>
  <c r="F16" i="6"/>
  <c r="B16" i="6"/>
  <c r="C16" i="6"/>
  <c r="M6" i="6"/>
  <c r="M8" i="6"/>
  <c r="N8" i="6"/>
  <c r="K6" i="6"/>
  <c r="K8" i="6"/>
  <c r="L8" i="6"/>
  <c r="I6" i="6"/>
  <c r="I8" i="6"/>
  <c r="J8" i="6"/>
  <c r="F6" i="6"/>
  <c r="F8" i="6"/>
  <c r="G8" i="6"/>
  <c r="D6" i="6"/>
  <c r="D8" i="6"/>
  <c r="E8" i="6"/>
  <c r="B6" i="6"/>
  <c r="B8" i="6"/>
  <c r="C8" i="6"/>
  <c r="E52" i="1"/>
  <c r="E49" i="1"/>
  <c r="M93" i="1"/>
  <c r="E46" i="1"/>
  <c r="E41" i="1"/>
  <c r="E38" i="1"/>
  <c r="L93" i="1"/>
  <c r="E35" i="1"/>
  <c r="E30" i="1"/>
  <c r="E27" i="1"/>
  <c r="K93" i="1"/>
  <c r="E24" i="1"/>
  <c r="F52" i="1"/>
  <c r="F49" i="1"/>
  <c r="F41" i="1"/>
  <c r="F38" i="1"/>
  <c r="F30" i="1"/>
  <c r="F27" i="1"/>
  <c r="M96" i="1"/>
  <c r="L96" i="1"/>
  <c r="K96"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3" i="1"/>
  <c r="E96" i="1"/>
  <c r="C93" i="1"/>
  <c r="B13" i="1"/>
  <c r="B16" i="1"/>
  <c r="C16" i="1"/>
  <c r="D93" i="1"/>
  <c r="F93" i="1"/>
  <c r="B24" i="1"/>
  <c r="B27" i="1"/>
  <c r="C27" i="1"/>
  <c r="B30" i="1"/>
  <c r="C30" i="1"/>
  <c r="B35" i="1"/>
  <c r="B38" i="1"/>
  <c r="C38" i="1"/>
  <c r="B41" i="1"/>
  <c r="C41" i="1"/>
  <c r="G93" i="1"/>
  <c r="B46" i="1"/>
  <c r="B49" i="1"/>
  <c r="C49" i="1"/>
  <c r="B52" i="1"/>
  <c r="C52" i="1"/>
  <c r="H93" i="1"/>
  <c r="E13" i="1"/>
  <c r="E16" i="1"/>
  <c r="F16" i="1"/>
  <c r="B19" i="1"/>
  <c r="C19" i="1"/>
  <c r="E19" i="1"/>
  <c r="F1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C96" i="1"/>
  <c r="D96" i="1"/>
  <c r="F96" i="1"/>
  <c r="G96" i="1"/>
  <c r="H96" i="1"/>
  <c r="K102" i="1"/>
  <c r="M8" i="1"/>
  <c r="K8" i="1"/>
  <c r="I8" i="1"/>
  <c r="B8" i="1"/>
  <c r="K101" i="1"/>
  <c r="M6" i="1"/>
  <c r="K6" i="1"/>
  <c r="H101" i="1"/>
  <c r="F6" i="1"/>
  <c r="I6" i="1"/>
  <c r="B6" i="1"/>
  <c r="N8" i="1"/>
  <c r="L8" i="1"/>
  <c r="J8" i="1"/>
  <c r="H102" i="1"/>
  <c r="F8" i="1"/>
  <c r="K103" i="1"/>
  <c r="G8" i="1"/>
  <c r="D6" i="1"/>
  <c r="D8" i="1"/>
  <c r="E8" i="1"/>
  <c r="C8" i="1"/>
  <c r="H103" i="1"/>
  <c r="L101" i="1"/>
  <c r="L103" i="1"/>
  <c r="N103" i="1"/>
  <c r="L102" i="1"/>
  <c r="N102" i="1"/>
  <c r="N101" i="1"/>
</calcChain>
</file>

<file path=xl/sharedStrings.xml><?xml version="1.0" encoding="utf-8"?>
<sst xmlns="http://schemas.openxmlformats.org/spreadsheetml/2006/main" count="245" uniqueCount="55">
  <si>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</si>
  <si>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</si>
  <si>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REVENUE</t>
  </si>
  <si>
    <t>PRE-CAMPAIGN</t>
  </si>
  <si>
    <t>POST-CAMPAIGN</t>
  </si>
  <si>
    <t>REVENUE GROWTH</t>
  </si>
  <si>
    <t>( POST – PRE )</t>
  </si>
  <si>
    <t>ROI</t>
  </si>
  <si>
    <t>CAMPAIGN PROFIT</t>
  </si>
  <si>
    <t>( POST-CAMPAIGN REV
  – CAMPAIGN SPEND )</t>
  </si>
  <si>
    <t>BUDGET 
vs. SPEND</t>
  </si>
  <si>
    <t>( SPEND – BUDGET )</t>
  </si>
  <si>
    <t xml:space="preserve"> + / – </t>
  </si>
  <si>
    <t>PLANNED</t>
  </si>
  <si>
    <t>ACTUAL</t>
  </si>
  <si>
    <t>ANNUAL TOTALS</t>
  </si>
  <si>
    <t>CURRENT PERIOD</t>
  </si>
  <si>
    <t>PREVIOUS PERIOD</t>
  </si>
  <si>
    <t>CLOSED / WON</t>
  </si>
  <si>
    <t>PREVIOUS</t>
  </si>
  <si>
    <t xml:space="preserve"> + / –</t>
  </si>
  <si>
    <t>( CAMPAIGN PROFIT / ACTUAL SPEND )</t>
  </si>
  <si>
    <t>SALES AND MARKETING DASHBOARD TEMPLATE</t>
  </si>
  <si>
    <t>MARKETING DATA</t>
  </si>
  <si>
    <t>POST CAMPAIGN</t>
  </si>
  <si>
    <t>MARKETING SPEND</t>
  </si>
  <si>
    <t>% OF GOAL</t>
  </si>
  <si>
    <t>GOAL</t>
  </si>
  <si>
    <t>LAST MONTH</t>
  </si>
  <si>
    <t>TOTAL</t>
  </si>
  <si>
    <t>Customer</t>
  </si>
  <si>
    <t>SQL</t>
  </si>
  <si>
    <t>MQL</t>
  </si>
  <si>
    <t>New Leads</t>
  </si>
  <si>
    <t xml:space="preserve">User to complete non-shaded cells only. </t>
  </si>
  <si>
    <t>MONTH PRIOR + GOAL</t>
  </si>
  <si>
    <t>DAY</t>
  </si>
  <si>
    <t>MONTHLY CMO DATA</t>
  </si>
  <si>
    <t>+ / –</t>
  </si>
  <si>
    <t>CUSTOMERS</t>
  </si>
  <si>
    <t/>
  </si>
  <si>
    <t>NEW LEADS</t>
  </si>
  <si>
    <t>Conversion Rate</t>
  </si>
  <si>
    <t>MONTHLY SALES DATA</t>
  </si>
  <si>
    <t>Total Deals</t>
  </si>
  <si>
    <t>Open Deals</t>
  </si>
  <si>
    <t>Closed / Won Deals</t>
  </si>
  <si>
    <t>VISITORS</t>
  </si>
  <si>
    <t>Visitors</t>
  </si>
  <si>
    <t>TOTAL DEALS</t>
  </si>
  <si>
    <t>OPEN DEALS</t>
  </si>
  <si>
    <t>CLOSED / WON DEALS</t>
  </si>
  <si>
    <t>LEAD GENERATION</t>
  </si>
  <si>
    <t xml:space="preserve">SALES </t>
  </si>
  <si>
    <t xml:space="preserve">User to enter information in the tables below, completing non-shaded cells only. 
Dashboard data and charts will automatically populate.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</si>
</sst>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0.0%"/>
  </numFmts>
  <fonts count="29">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14"/>
      <color theme="1" tint="0.34998626667073579"/>
      <name val="Century Gothic"/>
      <family val="1"/>
    </font>
    <font>
      <sz val="18"/>
      <color theme="0"/>
      <name val="Century Gothic"/>
      <family val="1"/>
    </font>
    <font>
      <sz val="11"/>
      <color theme="0"/>
      <name val="Century Gothic"/>
      <family val="1"/>
    </font>
    <font>
      <b/>
      <sz val="12"/>
      <color theme="1"/>
      <name val="Calibri"/>
      <family val="2"/>
      <scheme val="minor"/>
    </font>
    <font>
      <b/>
      <sz val="10"/>
      <color theme="1"/>
      <name val="Century Gothic"/>
      <family val="1"/>
    </font>
    <font>
      <b/>
      <sz val="12"/>
      <color theme="1"/>
      <name val="Arial"/>
      <family val="2"/>
    </font>
    <font>
      <sz val="22"/>
      <color theme="1" tint="0.34998626667073579"/>
      <name val="Century Gothic"/>
      <family val="1"/>
    </font>
    <font>
      <b/>
      <sz val="11"/>
      <color theme="1"/>
      <name val="Century Gothic"/>
      <family val="1"/>
    </font>
    <font>
      <sz val="11"/>
      <color theme="1"/>
      <name val="Arial"/>
      <family val="2"/>
    </font>
    <font>
      <sz val="16"/>
      <color theme="0"/>
      <name val="Century Gothic"/>
      <family val="1"/>
    </font>
    <font>
      <sz val="10"/>
      <color theme="0"/>
      <name val="Century Gothic"/>
      <family val="1"/>
    </font>
    <font>
      <b/>
      <sz val="32"/>
      <color theme="0"/>
      <name val="Century Gothic"/>
      <family val="1"/>
    </font>
    <font>
      <u/>
      <sz val="22"/>
      <color theme="0"/>
      <name val="Century Gothic Bold"/>
    </font>
  </fonts>
  <fills count="2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C1F393"/>
        <bgColor indexed="64"/>
      </patternFill>
    </fill>
    <fill>
      <patternFill patternType="solid">
        <fgColor rgb="FFDDF38F"/>
        <bgColor indexed="64"/>
      </patternFill>
    </fill>
    <fill>
      <patternFill patternType="solid">
        <fgColor rgb="FF77B527"/>
        <bgColor indexed="64"/>
      </patternFill>
    </fill>
    <fill>
      <patternFill patternType="solid">
        <fgColor rgb="FF00AB7B"/>
        <bgColor indexed="64"/>
      </patternFill>
    </fill>
    <fill>
      <patternFill patternType="solid">
        <fgColor rgb="FF586FCC"/>
        <bgColor indexed="64"/>
      </patternFill>
    </fill>
    <fill>
      <patternFill patternType="solid">
        <fgColor rgb="FF6781D2"/>
        <bgColor indexed="64"/>
      </patternFill>
    </fill>
    <fill>
      <patternFill patternType="solid">
        <fgColor rgb="FF344EBF"/>
        <bgColor indexed="64"/>
      </patternFill>
    </fill>
    <fill>
      <patternFill patternType="solid">
        <fgColor rgb="FF112FB8"/>
        <bgColor indexed="64"/>
      </patternFill>
    </fill>
    <fill>
      <patternFill patternType="solid">
        <fgColor rgb="FFB6C9E7"/>
        <bgColor indexed="64"/>
      </patternFill>
    </fill>
    <fill>
      <patternFill patternType="solid">
        <fgColor rgb="FF91D436"/>
        <bgColor indexed="64"/>
      </patternFill>
    </fill>
    <fill>
      <patternFill patternType="solid">
        <fgColor rgb="FFCFF0A9"/>
        <bgColor indexed="64"/>
      </patternFill>
    </fill>
    <fill>
      <patternFill patternType="solid">
        <fgColor rgb="FF007A59"/>
        <bgColor indexed="64"/>
      </patternFill>
    </fill>
    <fill>
      <patternFill patternType="solid">
        <fgColor rgb="FF4D9203"/>
        <bgColor indexed="64"/>
      </patternFill>
    </fill>
    <fill>
      <patternFill patternType="solid">
        <fgColor rgb="FF00BE32"/>
        <bgColor indexed="64"/>
      </patternFill>
    </fill>
    <fill>
      <patternFill patternType="solid">
        <fgColor theme="3" tint="0.79998168889431442"/>
        <bgColor indexed="64"/>
      </patternFill>
    </fill>
    <fill>
      <patternFill patternType="solid">
        <fgColor rgb="FFA0194F"/>
        <bgColor indexed="64"/>
      </patternFill>
    </fill>
    <fill>
      <patternFill patternType="solid">
        <fgColor rgb="FFF38D50"/>
        <bgColor indexed="64"/>
      </patternFill>
    </fill>
    <fill>
      <patternFill patternType="solid">
        <fgColor rgb="FFA02688"/>
        <bgColor indexed="64"/>
      </patternFill>
    </fill>
    <fill>
      <patternFill patternType="solid">
        <fgColor rgb="FF8C30A0"/>
        <bgColor indexed="64"/>
      </patternFill>
    </fill>
    <fill>
      <patternFill patternType="solid">
        <fgColor rgb="FF7030A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bgColor indexed="64"/>
      </patternFill>
    </fill>
    <fill>
      <patternFill patternType="solid">
        <fgColor theme="0" tint="-4.9989318521683403E-2"/>
        <bgColor indexed="64"/>
      </patternFill>
    </fill>
  </fills>
  <borders count="2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s>
  <cellStyleXfs count="5">
    <xf numFmtId="0" fontId="0" fillId="0" borderId="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160">
    <xf numFmtId="0" fontId="0" fillId="0" borderId="0" xfId="0"/>
    <xf numFmtId="0" fontId="2" fillId="0" borderId="0" xfId="2"/>
    <xf numFmtId="0" fontId="3" fillId="0" borderId="1" xfId="2"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10" fillId="0" borderId="0" xfId="0" applyFont="1" applyAlignment="1">
      <alignment horizontal="center" vertical="center" wrapText="1"/>
    </xf>
    <xf numFmtId="0" fontId="7" fillId="0" borderId="0" xfId="0" applyFont="1" applyAlignment="1">
      <alignment horizontal="center" wrapText="1"/>
    </xf>
    <xf numFmtId="0" fontId="8" fillId="0" borderId="4" xfId="0" applyFont="1" applyBorder="1" applyAlignment="1">
      <alignment wrapText="1"/>
    </xf>
    <xf numFmtId="0" fontId="7" fillId="0" borderId="0" xfId="0" applyFont="1" applyAlignment="1">
      <alignment vertical="center"/>
    </xf>
    <xf numFmtId="0" fontId="8" fillId="0" borderId="7" xfId="0" applyFont="1" applyBorder="1" applyAlignment="1">
      <alignment horizontal="center" vertical="center"/>
    </xf>
    <xf numFmtId="0" fontId="7" fillId="0" borderId="8" xfId="0" applyFont="1" applyBorder="1" applyAlignment="1">
      <alignment horizontal="center" wrapText="1"/>
    </xf>
    <xf numFmtId="0" fontId="8" fillId="0" borderId="9" xfId="0" applyFont="1" applyBorder="1" applyAlignment="1">
      <alignment horizontal="center" vertical="center"/>
    </xf>
    <xf numFmtId="164" fontId="8" fillId="0" borderId="7" xfId="0" applyNumberFormat="1" applyFont="1" applyBorder="1" applyAlignment="1">
      <alignment horizontal="center" vertical="center"/>
    </xf>
    <xf numFmtId="165" fontId="8" fillId="4" borderId="7" xfId="0" applyNumberFormat="1" applyFont="1" applyFill="1" applyBorder="1" applyAlignment="1">
      <alignment vertical="center"/>
    </xf>
    <xf numFmtId="0" fontId="7" fillId="0" borderId="10" xfId="0" applyFont="1" applyBorder="1" applyAlignment="1">
      <alignment horizontal="center" wrapText="1"/>
    </xf>
    <xf numFmtId="164" fontId="8" fillId="0" borderId="11" xfId="0" applyNumberFormat="1" applyFont="1" applyBorder="1" applyAlignment="1">
      <alignment horizontal="center" vertical="center"/>
    </xf>
    <xf numFmtId="0" fontId="7" fillId="0" borderId="12" xfId="0" applyFont="1" applyBorder="1" applyAlignment="1">
      <alignment horizontal="center" wrapText="1"/>
    </xf>
    <xf numFmtId="165" fontId="8" fillId="4" borderId="6" xfId="0" applyNumberFormat="1" applyFont="1" applyFill="1" applyBorder="1" applyAlignment="1">
      <alignment vertical="center"/>
    </xf>
    <xf numFmtId="0" fontId="12" fillId="2" borderId="4" xfId="0" applyFont="1" applyFill="1" applyBorder="1" applyAlignment="1">
      <alignment horizontal="left" vertical="center"/>
    </xf>
    <xf numFmtId="0" fontId="18" fillId="12" borderId="0" xfId="0" applyFont="1" applyFill="1" applyAlignment="1">
      <alignment horizontal="center" wrapText="1"/>
    </xf>
    <xf numFmtId="0" fontId="18" fillId="16" borderId="0" xfId="0" applyFont="1" applyFill="1" applyAlignment="1">
      <alignment horizontal="center" wrapText="1"/>
    </xf>
    <xf numFmtId="0" fontId="18" fillId="17" borderId="0" xfId="0" applyFont="1" applyFill="1" applyAlignment="1">
      <alignment horizontal="center" wrapText="1"/>
    </xf>
    <xf numFmtId="164" fontId="17" fillId="12" borderId="3" xfId="0" applyNumberFormat="1" applyFont="1" applyFill="1" applyBorder="1" applyAlignment="1">
      <alignment horizontal="center" vertical="center"/>
    </xf>
    <xf numFmtId="164" fontId="17" fillId="16" borderId="3" xfId="0" applyNumberFormat="1" applyFont="1" applyFill="1" applyBorder="1" applyAlignment="1">
      <alignment horizontal="center" vertical="center"/>
    </xf>
    <xf numFmtId="164" fontId="17" fillId="17" borderId="3" xfId="0" applyNumberFormat="1" applyFont="1" applyFill="1" applyBorder="1" applyAlignment="1">
      <alignment horizontal="center" vertical="center"/>
    </xf>
    <xf numFmtId="9" fontId="17" fillId="12" borderId="3" xfId="1" applyFont="1" applyFill="1" applyBorder="1" applyAlignment="1">
      <alignment horizontal="center" vertical="center"/>
    </xf>
    <xf numFmtId="9" fontId="17" fillId="16" borderId="3" xfId="1" applyFont="1" applyFill="1" applyBorder="1" applyAlignment="1">
      <alignment horizontal="center" vertical="center"/>
    </xf>
    <xf numFmtId="9" fontId="17" fillId="17" borderId="3" xfId="1" applyFont="1" applyFill="1" applyBorder="1" applyAlignment="1">
      <alignment horizontal="center" vertical="center"/>
    </xf>
    <xf numFmtId="0" fontId="7" fillId="0" borderId="0" xfId="0" applyFont="1"/>
    <xf numFmtId="164" fontId="8" fillId="5" borderId="14" xfId="0" applyNumberFormat="1" applyFont="1" applyFill="1" applyBorder="1" applyAlignment="1">
      <alignment horizontal="center" vertical="center"/>
    </xf>
    <xf numFmtId="0" fontId="7" fillId="0" borderId="17" xfId="0" applyFont="1" applyBorder="1" applyAlignment="1">
      <alignment horizontal="center" wrapText="1"/>
    </xf>
    <xf numFmtId="9" fontId="8" fillId="0" borderId="13" xfId="1" applyFont="1" applyFill="1" applyBorder="1" applyAlignment="1">
      <alignment horizontal="center" vertical="center"/>
    </xf>
    <xf numFmtId="9" fontId="8" fillId="6" borderId="9" xfId="1" applyFont="1" applyFill="1" applyBorder="1" applyAlignment="1">
      <alignment horizontal="center" vertical="center"/>
    </xf>
    <xf numFmtId="0" fontId="3" fillId="0" borderId="0" xfId="0" applyFont="1"/>
    <xf numFmtId="0" fontId="19" fillId="0" borderId="0" xfId="0" applyFont="1"/>
    <xf numFmtId="166" fontId="20" fillId="19" borderId="2" xfId="1" applyNumberFormat="1" applyFont="1" applyFill="1" applyBorder="1" applyAlignment="1">
      <alignment horizontal="center" vertical="center"/>
    </xf>
    <xf numFmtId="0" fontId="20" fillId="4" borderId="2" xfId="0" applyFont="1" applyFill="1" applyBorder="1" applyAlignment="1">
      <alignment horizontal="center" vertical="center" wrapText="1"/>
    </xf>
    <xf numFmtId="0" fontId="21" fillId="0" borderId="0" xfId="0" applyFont="1"/>
    <xf numFmtId="3" fontId="20" fillId="0" borderId="2" xfId="1" applyNumberFormat="1" applyFont="1" applyFill="1" applyBorder="1" applyAlignment="1">
      <alignment horizontal="center" vertical="center"/>
    </xf>
    <xf numFmtId="3" fontId="20" fillId="0" borderId="2" xfId="1" applyNumberFormat="1" applyFont="1" applyFill="1" applyBorder="1" applyAlignment="1">
      <alignment horizontal="center" vertical="center" wrapText="1"/>
    </xf>
    <xf numFmtId="3" fontId="20" fillId="19" borderId="2" xfId="0" applyNumberFormat="1" applyFont="1" applyFill="1" applyBorder="1" applyAlignment="1">
      <alignment horizontal="center" vertical="center"/>
    </xf>
    <xf numFmtId="0" fontId="20" fillId="19" borderId="2" xfId="0" applyFont="1" applyFill="1" applyBorder="1" applyAlignment="1">
      <alignment horizontal="center" vertical="center" wrapText="1"/>
    </xf>
    <xf numFmtId="0" fontId="22" fillId="0" borderId="0" xfId="0" applyFont="1" applyAlignment="1">
      <alignment vertical="top"/>
    </xf>
    <xf numFmtId="3" fontId="4" fillId="0" borderId="18" xfId="1" applyNumberFormat="1" applyFont="1" applyFill="1" applyBorder="1" applyAlignment="1">
      <alignment horizontal="center" vertical="center"/>
    </xf>
    <xf numFmtId="3" fontId="4" fillId="0" borderId="18" xfId="0" applyNumberFormat="1" applyFont="1" applyBorder="1" applyAlignment="1">
      <alignment horizontal="center" vertical="center"/>
    </xf>
    <xf numFmtId="0" fontId="23" fillId="19" borderId="18" xfId="0" applyFont="1" applyFill="1" applyBorder="1" applyAlignment="1">
      <alignment horizontal="center" vertical="center"/>
    </xf>
    <xf numFmtId="3" fontId="4" fillId="0" borderId="2" xfId="1" applyNumberFormat="1" applyFont="1" applyFill="1" applyBorder="1" applyAlignment="1">
      <alignment horizontal="center" vertical="center"/>
    </xf>
    <xf numFmtId="3" fontId="4" fillId="0" borderId="2" xfId="0" applyNumberFormat="1" applyFont="1" applyBorder="1" applyAlignment="1">
      <alignment horizontal="center" vertical="center"/>
    </xf>
    <xf numFmtId="0" fontId="23" fillId="19" borderId="2" xfId="0" applyFont="1" applyFill="1" applyBorder="1" applyAlignment="1">
      <alignment horizontal="center" vertical="center"/>
    </xf>
    <xf numFmtId="0" fontId="24" fillId="0" borderId="0" xfId="0" applyFont="1" applyAlignment="1">
      <alignment horizontal="center" vertical="center"/>
    </xf>
    <xf numFmtId="9" fontId="25" fillId="20" borderId="0" xfId="1" applyFont="1" applyFill="1" applyAlignment="1">
      <alignment horizontal="center" vertical="center"/>
    </xf>
    <xf numFmtId="3" fontId="25" fillId="20" borderId="0" xfId="0" applyNumberFormat="1" applyFont="1" applyFill="1" applyAlignment="1">
      <alignment horizontal="center" vertical="center"/>
    </xf>
    <xf numFmtId="9" fontId="25" fillId="21" borderId="0" xfId="1" applyFont="1" applyFill="1" applyAlignment="1">
      <alignment horizontal="center" vertical="center"/>
    </xf>
    <xf numFmtId="3" fontId="25" fillId="21" borderId="0" xfId="0" applyNumberFormat="1" applyFont="1" applyFill="1" applyAlignment="1">
      <alignment horizontal="center" vertical="center"/>
    </xf>
    <xf numFmtId="49" fontId="26" fillId="20" borderId="0" xfId="0" applyNumberFormat="1" applyFont="1" applyFill="1" applyAlignment="1">
      <alignment horizontal="center" vertical="center"/>
    </xf>
    <xf numFmtId="0" fontId="26" fillId="20" borderId="0" xfId="0" applyFont="1" applyFill="1" applyAlignment="1">
      <alignment horizontal="center" vertical="center"/>
    </xf>
    <xf numFmtId="49" fontId="26" fillId="21" borderId="0" xfId="0" applyNumberFormat="1" applyFont="1" applyFill="1" applyAlignment="1">
      <alignment horizontal="center" vertical="center"/>
    </xf>
    <xf numFmtId="0" fontId="26" fillId="21" borderId="0" xfId="0" applyFont="1" applyFill="1" applyAlignment="1">
      <alignment horizontal="center" vertical="center"/>
    </xf>
    <xf numFmtId="0" fontId="13" fillId="20" borderId="0" xfId="0" applyFont="1" applyFill="1"/>
    <xf numFmtId="0" fontId="13" fillId="21" borderId="0" xfId="0" applyFont="1" applyFill="1"/>
    <xf numFmtId="9" fontId="25" fillId="22" borderId="0" xfId="1" applyFont="1" applyFill="1" applyAlignment="1">
      <alignment horizontal="center" vertical="center"/>
    </xf>
    <xf numFmtId="3" fontId="25" fillId="22" borderId="0" xfId="0" applyNumberFormat="1" applyFont="1" applyFill="1" applyAlignment="1">
      <alignment horizontal="center" vertical="center"/>
    </xf>
    <xf numFmtId="49" fontId="26" fillId="22" borderId="0" xfId="0" applyNumberFormat="1" applyFont="1" applyFill="1" applyAlignment="1">
      <alignment horizontal="center" vertical="center"/>
    </xf>
    <xf numFmtId="0" fontId="26" fillId="22" borderId="0" xfId="0" applyFont="1" applyFill="1" applyAlignment="1">
      <alignment horizontal="center" vertical="center"/>
    </xf>
    <xf numFmtId="0" fontId="13" fillId="22" borderId="0" xfId="0" applyFont="1" applyFill="1"/>
    <xf numFmtId="9" fontId="25" fillId="23" borderId="0" xfId="1" applyFont="1" applyFill="1" applyAlignment="1">
      <alignment horizontal="center" vertical="center"/>
    </xf>
    <xf numFmtId="3" fontId="25" fillId="23" borderId="0" xfId="0" applyNumberFormat="1" applyFont="1" applyFill="1" applyAlignment="1">
      <alignment horizontal="center" vertical="center"/>
    </xf>
    <xf numFmtId="49" fontId="26" fillId="23" borderId="0" xfId="0" applyNumberFormat="1" applyFont="1" applyFill="1" applyAlignment="1">
      <alignment horizontal="center" vertical="center"/>
    </xf>
    <xf numFmtId="0" fontId="26" fillId="23" borderId="0" xfId="0" applyFont="1" applyFill="1" applyAlignment="1">
      <alignment horizontal="center" vertical="center"/>
    </xf>
    <xf numFmtId="0" fontId="13" fillId="23" borderId="0" xfId="0" applyFont="1" applyFill="1"/>
    <xf numFmtId="9" fontId="25" fillId="24" borderId="0" xfId="1" applyFont="1" applyFill="1" applyAlignment="1">
      <alignment horizontal="center" vertical="center"/>
    </xf>
    <xf numFmtId="3" fontId="25" fillId="24" borderId="0" xfId="0" applyNumberFormat="1" applyFont="1" applyFill="1" applyAlignment="1">
      <alignment horizontal="center" vertical="center"/>
    </xf>
    <xf numFmtId="49" fontId="26" fillId="24" borderId="0" xfId="0" applyNumberFormat="1" applyFont="1" applyFill="1" applyAlignment="1">
      <alignment horizontal="center" vertical="center"/>
    </xf>
    <xf numFmtId="0" fontId="26" fillId="24" borderId="0" xfId="0" applyFont="1" applyFill="1" applyAlignment="1">
      <alignment horizontal="center" vertical="center"/>
    </xf>
    <xf numFmtId="0" fontId="13" fillId="24" borderId="0" xfId="0" applyFont="1" applyFill="1"/>
    <xf numFmtId="10" fontId="20" fillId="19" borderId="2" xfId="1" applyNumberFormat="1" applyFont="1" applyFill="1" applyBorder="1" applyAlignment="1">
      <alignment horizontal="center" vertical="center"/>
    </xf>
    <xf numFmtId="10" fontId="20" fillId="0" borderId="2" xfId="1" applyNumberFormat="1" applyFont="1" applyFill="1" applyBorder="1" applyAlignment="1">
      <alignment horizontal="center" vertical="center"/>
    </xf>
    <xf numFmtId="10" fontId="4" fillId="19" borderId="2" xfId="1" applyNumberFormat="1" applyFont="1" applyFill="1" applyBorder="1" applyAlignment="1">
      <alignment horizontal="center" vertical="center"/>
    </xf>
    <xf numFmtId="10" fontId="4" fillId="19" borderId="18" xfId="1" applyNumberFormat="1" applyFont="1" applyFill="1" applyBorder="1" applyAlignment="1">
      <alignment horizontal="center" vertical="center"/>
    </xf>
    <xf numFmtId="0" fontId="26" fillId="25" borderId="0" xfId="0" applyFont="1" applyFill="1" applyAlignment="1">
      <alignment horizontal="center" vertical="center"/>
    </xf>
    <xf numFmtId="49" fontId="26" fillId="25" borderId="0" xfId="0" applyNumberFormat="1" applyFont="1" applyFill="1" applyAlignment="1">
      <alignment horizontal="center" vertical="center"/>
    </xf>
    <xf numFmtId="3" fontId="25" fillId="25" borderId="0" xfId="0" applyNumberFormat="1" applyFont="1" applyFill="1" applyAlignment="1">
      <alignment horizontal="center" vertical="center"/>
    </xf>
    <xf numFmtId="9" fontId="25" fillId="25" borderId="0" xfId="1" applyFont="1" applyFill="1" applyAlignment="1">
      <alignment horizontal="center" vertical="center"/>
    </xf>
    <xf numFmtId="0" fontId="13" fillId="25" borderId="0" xfId="0" applyFont="1" applyFill="1"/>
    <xf numFmtId="0" fontId="26" fillId="26" borderId="0" xfId="0" applyFont="1" applyFill="1" applyAlignment="1">
      <alignment horizontal="center" vertical="center"/>
    </xf>
    <xf numFmtId="49" fontId="26" fillId="26" borderId="0" xfId="0" applyNumberFormat="1" applyFont="1" applyFill="1" applyAlignment="1">
      <alignment horizontal="center" vertical="center"/>
    </xf>
    <xf numFmtId="3" fontId="25" fillId="26" borderId="0" xfId="0" applyNumberFormat="1" applyFont="1" applyFill="1" applyAlignment="1">
      <alignment horizontal="center" vertical="center"/>
    </xf>
    <xf numFmtId="9" fontId="25" fillId="26" borderId="0" xfId="1" applyFont="1" applyFill="1" applyAlignment="1">
      <alignment horizontal="center" vertical="center"/>
    </xf>
    <xf numFmtId="0" fontId="13" fillId="26" borderId="0" xfId="0" applyFont="1" applyFill="1"/>
    <xf numFmtId="0" fontId="26" fillId="27" borderId="0" xfId="0" applyFont="1" applyFill="1" applyAlignment="1">
      <alignment horizontal="center" vertical="center"/>
    </xf>
    <xf numFmtId="49" fontId="26" fillId="27" borderId="0" xfId="0" applyNumberFormat="1" applyFont="1" applyFill="1" applyAlignment="1">
      <alignment horizontal="center" vertical="center"/>
    </xf>
    <xf numFmtId="3" fontId="25" fillId="27" borderId="0" xfId="0" applyNumberFormat="1" applyFont="1" applyFill="1" applyAlignment="1">
      <alignment horizontal="center" vertical="center"/>
    </xf>
    <xf numFmtId="9" fontId="25" fillId="27" borderId="0" xfId="1" applyFont="1" applyFill="1" applyAlignment="1">
      <alignment horizontal="center" vertical="center"/>
    </xf>
    <xf numFmtId="0" fontId="13" fillId="27" borderId="0" xfId="0" applyFont="1" applyFill="1"/>
    <xf numFmtId="0" fontId="4" fillId="28" borderId="0" xfId="0" applyFont="1" applyFill="1" applyAlignment="1">
      <alignment wrapText="1"/>
    </xf>
    <xf numFmtId="0" fontId="5" fillId="28" borderId="0" xfId="0" applyFont="1" applyFill="1" applyAlignment="1">
      <alignment vertical="center"/>
    </xf>
    <xf numFmtId="0" fontId="0" fillId="28" borderId="0" xfId="0" applyFill="1"/>
    <xf numFmtId="0" fontId="7" fillId="28" borderId="0" xfId="0" applyFont="1" applyFill="1"/>
    <xf numFmtId="0" fontId="12" fillId="28" borderId="0" xfId="0" applyFont="1" applyFill="1" applyAlignment="1">
      <alignment horizontal="left"/>
    </xf>
    <xf numFmtId="0" fontId="3" fillId="28" borderId="0" xfId="0" applyFont="1" applyFill="1"/>
    <xf numFmtId="0" fontId="3" fillId="28" borderId="19" xfId="0" applyFont="1" applyFill="1" applyBorder="1"/>
    <xf numFmtId="0" fontId="11" fillId="28" borderId="0" xfId="0" applyFont="1" applyFill="1" applyAlignment="1">
      <alignment horizontal="center" vertical="center"/>
    </xf>
    <xf numFmtId="0" fontId="12" fillId="28" borderId="0" xfId="0" applyFont="1" applyFill="1" applyAlignment="1">
      <alignment horizontal="left" indent="2"/>
    </xf>
    <xf numFmtId="0" fontId="15" fillId="28" borderId="0" xfId="0" applyFont="1" applyFill="1" applyAlignment="1">
      <alignment wrapText="1"/>
    </xf>
    <xf numFmtId="3" fontId="27" fillId="27" borderId="0" xfId="4" applyNumberFormat="1" applyFont="1" applyFill="1" applyAlignment="1">
      <alignment horizontal="center" vertical="center"/>
    </xf>
    <xf numFmtId="0" fontId="13" fillId="27" borderId="0" xfId="0" applyFont="1" applyFill="1" applyAlignment="1">
      <alignment horizontal="center"/>
    </xf>
    <xf numFmtId="0" fontId="12" fillId="28" borderId="0" xfId="0" applyFont="1" applyFill="1" applyAlignment="1">
      <alignment horizontal="left" vertical="top" indent="2"/>
    </xf>
    <xf numFmtId="3" fontId="27" fillId="26" borderId="0" xfId="4" applyNumberFormat="1" applyFont="1" applyFill="1" applyAlignment="1">
      <alignment horizontal="center" vertical="center"/>
    </xf>
    <xf numFmtId="0" fontId="13" fillId="26" borderId="0" xfId="0" applyFont="1" applyFill="1" applyAlignment="1">
      <alignment horizontal="center"/>
    </xf>
    <xf numFmtId="0" fontId="25" fillId="27" borderId="0" xfId="0" applyFont="1" applyFill="1" applyAlignment="1">
      <alignment horizontal="center" vertical="top"/>
    </xf>
    <xf numFmtId="0" fontId="13" fillId="21" borderId="0" xfId="0" applyFont="1" applyFill="1" applyAlignment="1">
      <alignment horizontal="center"/>
    </xf>
    <xf numFmtId="3" fontId="27" fillId="22" borderId="0" xfId="4" applyNumberFormat="1" applyFont="1" applyFill="1" applyAlignment="1">
      <alignment horizontal="center" vertical="center"/>
    </xf>
    <xf numFmtId="0" fontId="13" fillId="22" borderId="0" xfId="0" applyFont="1" applyFill="1" applyAlignment="1">
      <alignment horizontal="center"/>
    </xf>
    <xf numFmtId="0" fontId="13" fillId="25" borderId="0" xfId="0" applyFont="1" applyFill="1" applyAlignment="1">
      <alignment horizontal="center"/>
    </xf>
    <xf numFmtId="0" fontId="25" fillId="25" borderId="0" xfId="0" applyFont="1" applyFill="1" applyAlignment="1">
      <alignment horizontal="center" vertical="top"/>
    </xf>
    <xf numFmtId="0" fontId="13" fillId="26" borderId="0" xfId="0" quotePrefix="1" applyFont="1" applyFill="1" applyAlignment="1">
      <alignment horizontal="center"/>
    </xf>
    <xf numFmtId="0" fontId="25" fillId="26" borderId="0" xfId="0" applyFont="1" applyFill="1" applyAlignment="1">
      <alignment horizontal="center" vertical="top"/>
    </xf>
    <xf numFmtId="0" fontId="16" fillId="28" borderId="0" xfId="0" applyFont="1" applyFill="1" applyAlignment="1">
      <alignment horizontal="right" vertical="center"/>
    </xf>
    <xf numFmtId="0" fontId="25" fillId="21" borderId="0" xfId="0" applyFont="1" applyFill="1" applyAlignment="1">
      <alignment horizontal="center" vertical="top"/>
    </xf>
    <xf numFmtId="3" fontId="27" fillId="21" borderId="0" xfId="4" applyNumberFormat="1" applyFont="1" applyFill="1" applyAlignment="1">
      <alignment horizontal="center" vertical="center"/>
    </xf>
    <xf numFmtId="0" fontId="13" fillId="20" borderId="0" xfId="0" applyFont="1" applyFill="1" applyAlignment="1">
      <alignment horizontal="center"/>
    </xf>
    <xf numFmtId="0" fontId="25" fillId="23" borderId="0" xfId="0" applyFont="1" applyFill="1" applyAlignment="1">
      <alignment horizontal="center" vertical="top"/>
    </xf>
    <xf numFmtId="3" fontId="27" fillId="23" borderId="0" xfId="4" applyNumberFormat="1" applyFont="1" applyFill="1" applyAlignment="1">
      <alignment horizontal="center" vertical="center"/>
    </xf>
    <xf numFmtId="0" fontId="13" fillId="23" borderId="0" xfId="0" applyFont="1" applyFill="1" applyAlignment="1">
      <alignment horizontal="center"/>
    </xf>
    <xf numFmtId="0" fontId="25" fillId="22" borderId="0" xfId="0" applyFont="1" applyFill="1" applyAlignment="1">
      <alignment horizontal="center" vertical="top"/>
    </xf>
    <xf numFmtId="0" fontId="13" fillId="23" borderId="0" xfId="0" quotePrefix="1" applyFont="1" applyFill="1" applyAlignment="1">
      <alignment horizontal="center"/>
    </xf>
    <xf numFmtId="0" fontId="13" fillId="8" borderId="0" xfId="0" applyFont="1" applyFill="1" applyAlignment="1">
      <alignment horizontal="center" wrapText="1"/>
    </xf>
    <xf numFmtId="0" fontId="13" fillId="7" borderId="0" xfId="0" applyFont="1" applyFill="1" applyAlignment="1">
      <alignment horizontal="center" wrapText="1"/>
    </xf>
    <xf numFmtId="164" fontId="14" fillId="9" borderId="3" xfId="0" applyNumberFormat="1" applyFont="1" applyFill="1" applyBorder="1" applyAlignment="1">
      <alignment horizontal="center" vertical="center"/>
    </xf>
    <xf numFmtId="164" fontId="14" fillId="8" borderId="3" xfId="0" applyNumberFormat="1" applyFont="1" applyFill="1" applyBorder="1" applyAlignment="1">
      <alignment horizontal="center" vertical="center"/>
    </xf>
    <xf numFmtId="164" fontId="14" fillId="7" borderId="3" xfId="0" applyNumberFormat="1" applyFont="1" applyFill="1" applyBorder="1" applyAlignment="1">
      <alignment horizontal="center" vertical="center"/>
    </xf>
    <xf numFmtId="0" fontId="11" fillId="13" borderId="13" xfId="0" applyFont="1" applyFill="1" applyBorder="1" applyAlignment="1">
      <alignment horizontal="center" vertical="center" wrapText="1"/>
    </xf>
    <xf numFmtId="0" fontId="11" fillId="13" borderId="9" xfId="0" applyFont="1" applyFill="1" applyBorder="1" applyAlignment="1">
      <alignment horizontal="center" vertical="center" wrapText="1"/>
    </xf>
    <xf numFmtId="0" fontId="11" fillId="14" borderId="16" xfId="0" applyFont="1" applyFill="1" applyBorder="1" applyAlignment="1">
      <alignment horizontal="center" vertical="center" wrapText="1"/>
    </xf>
    <xf numFmtId="0" fontId="11" fillId="14" borderId="15"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3" fillId="9" borderId="0" xfId="0" applyFont="1" applyFill="1" applyAlignment="1">
      <alignment horizontal="center" wrapText="1"/>
    </xf>
    <xf numFmtId="0" fontId="25" fillId="20" borderId="0" xfId="0" applyFont="1" applyFill="1" applyAlignment="1">
      <alignment horizontal="center" vertical="top"/>
    </xf>
    <xf numFmtId="3" fontId="27" fillId="20" borderId="0" xfId="4" applyNumberFormat="1" applyFont="1" applyFill="1" applyAlignment="1">
      <alignment horizontal="center" vertical="center"/>
    </xf>
    <xf numFmtId="0" fontId="13" fillId="24" borderId="0" xfId="0" applyFont="1" applyFill="1" applyAlignment="1">
      <alignment horizontal="center"/>
    </xf>
    <xf numFmtId="0" fontId="25" fillId="24" borderId="0" xfId="0" applyFont="1" applyFill="1" applyAlignment="1">
      <alignment horizontal="center" vertical="top"/>
    </xf>
    <xf numFmtId="3" fontId="27" fillId="24" borderId="0" xfId="4" applyNumberFormat="1" applyFont="1" applyFill="1" applyAlignment="1">
      <alignment horizontal="center" vertical="center"/>
    </xf>
    <xf numFmtId="3" fontId="27" fillId="25" borderId="0" xfId="4" applyNumberFormat="1" applyFont="1" applyFill="1" applyAlignment="1">
      <alignment horizontal="center" vertical="center"/>
    </xf>
    <xf numFmtId="0" fontId="10" fillId="0" borderId="4" xfId="0" applyFont="1" applyBorder="1" applyAlignment="1">
      <alignment horizontal="center" wrapText="1"/>
    </xf>
    <xf numFmtId="0" fontId="11" fillId="18" borderId="16" xfId="0" applyFont="1" applyFill="1" applyBorder="1" applyAlignment="1">
      <alignment horizontal="center" vertical="center" wrapText="1"/>
    </xf>
    <xf numFmtId="0" fontId="11" fillId="18" borderId="6" xfId="0" applyFont="1" applyFill="1" applyBorder="1" applyAlignment="1">
      <alignment horizontal="center" vertical="center" wrapText="1"/>
    </xf>
    <xf numFmtId="0" fontId="7" fillId="0" borderId="3" xfId="0" applyFont="1" applyBorder="1" applyAlignment="1">
      <alignment horizontal="left" wrapText="1"/>
    </xf>
    <xf numFmtId="0" fontId="7" fillId="0" borderId="5" xfId="0" applyFont="1" applyBorder="1" applyAlignment="1">
      <alignment horizontal="left" wrapText="1"/>
    </xf>
    <xf numFmtId="0" fontId="13" fillId="10" borderId="14" xfId="0" applyFont="1" applyFill="1" applyBorder="1" applyAlignment="1">
      <alignment horizontal="right" vertical="center" indent="1"/>
    </xf>
    <xf numFmtId="0" fontId="13" fillId="10" borderId="7" xfId="0" applyFont="1" applyFill="1" applyBorder="1" applyAlignment="1">
      <alignment horizontal="right" vertical="center" indent="1"/>
    </xf>
    <xf numFmtId="0" fontId="13" fillId="11" borderId="14" xfId="0" applyFont="1" applyFill="1" applyBorder="1" applyAlignment="1">
      <alignment horizontal="right" vertical="center" indent="1"/>
    </xf>
    <xf numFmtId="0" fontId="13" fillId="11" borderId="7" xfId="0" applyFont="1" applyFill="1" applyBorder="1" applyAlignment="1">
      <alignment horizontal="right" vertical="center" indent="1"/>
    </xf>
    <xf numFmtId="0" fontId="13" fillId="12" borderId="14" xfId="0" applyFont="1" applyFill="1" applyBorder="1" applyAlignment="1">
      <alignment horizontal="right" vertical="center" indent="1"/>
    </xf>
    <xf numFmtId="0" fontId="13" fillId="12" borderId="7" xfId="0" applyFont="1" applyFill="1" applyBorder="1" applyAlignment="1">
      <alignment horizontal="right" vertical="center" indent="1"/>
    </xf>
    <xf numFmtId="0" fontId="16" fillId="2" borderId="0" xfId="0" applyFont="1" applyFill="1" applyAlignment="1">
      <alignment horizontal="left" vertical="top" wrapText="1"/>
    </xf>
    <xf numFmtId="0" fontId="28" fillId="3" borderId="0" xfId="3" applyFont="1" applyFill="1" applyAlignment="1">
      <alignment horizontal="center" vertical="center"/>
    </xf>
  </cellXfs>
  <cellStyles count="5">
    <cellStyle name="Currency" xfId="4" builtinId="4"/>
    <cellStyle name="Hyperlink" xfId="3" builtinId="8"/>
    <cellStyle name="Normal" xfId="0" builtinId="0"/>
    <cellStyle name="Normal 2" xfId="2" xr:uid="{401A5385-5F1A-A34F-A640-00E38BE18698}"/>
    <cellStyle name="Percent" xfId="1" builtinId="5"/>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D6FD"/>
      <color rgb="FFE653C7"/>
      <color rgb="FF702FA0"/>
      <color rgb="FFF38D4F"/>
      <color rgb="FFA4ED25"/>
      <color rgb="FF4BE76F"/>
      <color rgb="FF00BE32"/>
      <color rgb="FF89A1EE"/>
      <color rgb="FF586FCC"/>
      <color rgb="FF344E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'Sales &amp; Marketing Dashboard'!$C$58</c:f>
              <c:strCache>
                <c:ptCount val="1"/>
                <c:pt idx="0">
                  <c:v>Visitors</c:v>
                </c:pt>
              </c:strCache>
            </c:strRef>
          </c:tx>
          <c:spPr>
            <a:solidFill>
              <a:srgbClr val="F38D4F"/>
            </a:solidFill>
            <a:ln>
              <a:noFill/>
            </a:ln>
            <a:effectLst/>
          </c:spPr>
          <c:invertIfNegative val="0"/>
          <c:cat>
            <c:numRef>
              <c:f>'Sales &amp; Marketing Dashboard'!$B$59:$B$89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Dashboard'!$C$59:$C$89</c:f>
              <c:numCache>
                <c:formatCode>#,##0</c:formatCode>
                <c:ptCount val="31"/>
                <c:pt idx="0">
                  <c:v>17126</c:v>
                </c:pt>
                <c:pt idx="1">
                  <c:v>19934</c:v>
                </c:pt>
                <c:pt idx="2">
                  <c:v>18433</c:v>
                </c:pt>
                <c:pt idx="3">
                  <c:v>20330</c:v>
                </c:pt>
                <c:pt idx="4">
                  <c:v>21225</c:v>
                </c:pt>
                <c:pt idx="5">
                  <c:v>17136</c:v>
                </c:pt>
                <c:pt idx="6">
                  <c:v>18225</c:v>
                </c:pt>
                <c:pt idx="7">
                  <c:v>18425</c:v>
                </c:pt>
                <c:pt idx="8">
                  <c:v>19449</c:v>
                </c:pt>
                <c:pt idx="9">
                  <c:v>17000</c:v>
                </c:pt>
                <c:pt idx="10">
                  <c:v>20402</c:v>
                </c:pt>
                <c:pt idx="11">
                  <c:v>20174</c:v>
                </c:pt>
                <c:pt idx="12">
                  <c:v>19600</c:v>
                </c:pt>
                <c:pt idx="13">
                  <c:v>15951</c:v>
                </c:pt>
                <c:pt idx="14">
                  <c:v>15392</c:v>
                </c:pt>
                <c:pt idx="15">
                  <c:v>15180</c:v>
                </c:pt>
                <c:pt idx="16">
                  <c:v>19533</c:v>
                </c:pt>
                <c:pt idx="17">
                  <c:v>21375</c:v>
                </c:pt>
                <c:pt idx="18">
                  <c:v>20225</c:v>
                </c:pt>
                <c:pt idx="19">
                  <c:v>14903</c:v>
                </c:pt>
                <c:pt idx="20">
                  <c:v>17533</c:v>
                </c:pt>
                <c:pt idx="21">
                  <c:v>20465</c:v>
                </c:pt>
                <c:pt idx="22">
                  <c:v>20366</c:v>
                </c:pt>
                <c:pt idx="23">
                  <c:v>17090</c:v>
                </c:pt>
                <c:pt idx="24">
                  <c:v>17109</c:v>
                </c:pt>
                <c:pt idx="25">
                  <c:v>16168</c:v>
                </c:pt>
                <c:pt idx="26">
                  <c:v>14837</c:v>
                </c:pt>
                <c:pt idx="27">
                  <c:v>19796</c:v>
                </c:pt>
                <c:pt idx="28">
                  <c:v>20803</c:v>
                </c:pt>
                <c:pt idx="29">
                  <c:v>20767</c:v>
                </c:pt>
                <c:pt idx="30">
                  <c:v>17986</c:v>
                </c:pt>
              </c:numCache>
            </c:numRef>
          </c:val>
          <c:extLst>
            <c:ext xmlns:c16="http://schemas.microsoft.com/office/drawing/2014/chart" uri="{C3380CC4-5D6E-409C-BE32-E72D297353CC}">
              <c16:uniqueId val="{00000000-0D38-D148-9C8E-895B1F14E2E4}"/>
            </c:ext>
          </c:extLst>
        </c:ser>
        <c:ser>
          <c:idx val="1"/>
          <c:order val="1"/>
          <c:tx>
            <c:strRef>
              <c:f>'Sales &amp; Marketing Dashboard'!$D$58</c:f>
              <c:strCache>
                <c:ptCount val="1"/>
                <c:pt idx="0">
                  <c:v>New Leads</c:v>
                </c:pt>
              </c:strCache>
            </c:strRef>
          </c:tx>
          <c:spPr>
            <a:solidFill>
              <a:srgbClr val="702FA0"/>
            </a:solidFill>
            <a:ln>
              <a:noFill/>
            </a:ln>
            <a:effectLst/>
          </c:spPr>
          <c:invertIfNegative val="0"/>
          <c:cat>
            <c:numRef>
              <c:f>'Sales &amp; Marketing Dashboard'!$B$59:$B$89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Dashboard'!$D$59:$D$89</c:f>
              <c:numCache>
                <c:formatCode>#,##0</c:formatCode>
                <c:ptCount val="31"/>
                <c:pt idx="0">
                  <c:v>752</c:v>
                </c:pt>
                <c:pt idx="1">
                  <c:v>665</c:v>
                </c:pt>
                <c:pt idx="2">
                  <c:v>695</c:v>
                </c:pt>
                <c:pt idx="3">
                  <c:v>596</c:v>
                </c:pt>
                <c:pt idx="4">
                  <c:v>660</c:v>
                </c:pt>
                <c:pt idx="5">
                  <c:v>655</c:v>
                </c:pt>
                <c:pt idx="6">
                  <c:v>734</c:v>
                </c:pt>
                <c:pt idx="7">
                  <c:v>683</c:v>
                </c:pt>
                <c:pt idx="8">
                  <c:v>786</c:v>
                </c:pt>
                <c:pt idx="9">
                  <c:v>705</c:v>
                </c:pt>
                <c:pt idx="10">
                  <c:v>622</c:v>
                </c:pt>
                <c:pt idx="11">
                  <c:v>643</c:v>
                </c:pt>
                <c:pt idx="12">
                  <c:v>685</c:v>
                </c:pt>
                <c:pt idx="13">
                  <c:v>608</c:v>
                </c:pt>
                <c:pt idx="14">
                  <c:v>594</c:v>
                </c:pt>
                <c:pt idx="15">
                  <c:v>612</c:v>
                </c:pt>
                <c:pt idx="16">
                  <c:v>730</c:v>
                </c:pt>
                <c:pt idx="17">
                  <c:v>668</c:v>
                </c:pt>
                <c:pt idx="18">
                  <c:v>752</c:v>
                </c:pt>
                <c:pt idx="19">
                  <c:v>680</c:v>
                </c:pt>
                <c:pt idx="20">
                  <c:v>658</c:v>
                </c:pt>
                <c:pt idx="21">
                  <c:v>658</c:v>
                </c:pt>
                <c:pt idx="22">
                  <c:v>816</c:v>
                </c:pt>
                <c:pt idx="23">
                  <c:v>618</c:v>
                </c:pt>
                <c:pt idx="24">
                  <c:v>675</c:v>
                </c:pt>
                <c:pt idx="25">
                  <c:v>680</c:v>
                </c:pt>
                <c:pt idx="26">
                  <c:v>788</c:v>
                </c:pt>
                <c:pt idx="27">
                  <c:v>614</c:v>
                </c:pt>
                <c:pt idx="28">
                  <c:v>685</c:v>
                </c:pt>
                <c:pt idx="29">
                  <c:v>667</c:v>
                </c:pt>
                <c:pt idx="30">
                  <c:v>711</c:v>
                </c:pt>
              </c:numCache>
            </c:numRef>
          </c:val>
          <c:extLst>
            <c:ext xmlns:c16="http://schemas.microsoft.com/office/drawing/2014/chart" uri="{C3380CC4-5D6E-409C-BE32-E72D297353CC}">
              <c16:uniqueId val="{00000001-0D38-D148-9C8E-895B1F14E2E4}"/>
            </c:ext>
          </c:extLst>
        </c:ser>
        <c:dLbls>
          <c:showLegendKey val="0"/>
          <c:showVal val="0"/>
          <c:showCatName val="0"/>
          <c:showSerName val="0"/>
          <c:showPercent val="0"/>
          <c:showBubbleSize val="0"/>
        </c:dLbls>
        <c:gapWidth val="100"/>
        <c:axId val="1848740304"/>
        <c:axId val="1849998224"/>
      </c:barChart>
      <c:lineChart>
        <c:grouping val="standard"/>
        <c:varyColors val="0"/>
        <c:ser>
          <c:idx val="2"/>
          <c:order val="2"/>
          <c:tx>
            <c:strRef>
              <c:f>'Sales &amp; Marketing Dashboard'!$E$58</c:f>
              <c:strCache>
                <c:ptCount val="1"/>
                <c:pt idx="0">
                  <c:v>Conversion Rate</c:v>
                </c:pt>
              </c:strCache>
            </c:strRef>
          </c:tx>
          <c:spPr>
            <a:ln w="31750" cap="rnd">
              <a:solidFill>
                <a:srgbClr val="00B0F0"/>
              </a:solidFill>
              <a:prstDash val="sysDot"/>
              <a:round/>
            </a:ln>
            <a:effectLst/>
          </c:spPr>
          <c:marker>
            <c:symbol val="circle"/>
            <c:size val="8"/>
            <c:spPr>
              <a:solidFill>
                <a:srgbClr val="00D6FD"/>
              </a:solidFill>
              <a:ln w="25400">
                <a:solidFill>
                  <a:srgbClr val="00B0F0"/>
                </a:solidFill>
              </a:ln>
              <a:effectLst/>
            </c:spPr>
          </c:marker>
          <c:cat>
            <c:numRef>
              <c:f>'Sales &amp; Marketing Dashboard'!$B$59:$B$89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Dashboard'!$E$59:$E$89</c:f>
              <c:numCache>
                <c:formatCode>0.00%</c:formatCode>
                <c:ptCount val="31"/>
                <c:pt idx="0">
                  <c:v>4.3909844680602592E-2</c:v>
                </c:pt>
                <c:pt idx="1">
                  <c:v>3.3360088291361494E-2</c:v>
                </c:pt>
                <c:pt idx="2">
                  <c:v>3.7704117615146748E-2</c:v>
                </c:pt>
                <c:pt idx="3">
                  <c:v>2.9316281357599606E-2</c:v>
                </c:pt>
                <c:pt idx="4">
                  <c:v>3.109540636042403E-2</c:v>
                </c:pt>
                <c:pt idx="5">
                  <c:v>3.8223622782446315E-2</c:v>
                </c:pt>
                <c:pt idx="6">
                  <c:v>4.0274348422496574E-2</c:v>
                </c:pt>
                <c:pt idx="7">
                  <c:v>3.7069199457259158E-2</c:v>
                </c:pt>
                <c:pt idx="8">
                  <c:v>4.0413388863180626E-2</c:v>
                </c:pt>
                <c:pt idx="9">
                  <c:v>4.147058823529412E-2</c:v>
                </c:pt>
                <c:pt idx="10">
                  <c:v>3.0487207136555238E-2</c:v>
                </c:pt>
                <c:pt idx="11">
                  <c:v>3.1872707445226529E-2</c:v>
                </c:pt>
                <c:pt idx="12">
                  <c:v>3.4948979591836737E-2</c:v>
                </c:pt>
                <c:pt idx="13">
                  <c:v>3.8116732493260613E-2</c:v>
                </c:pt>
                <c:pt idx="14">
                  <c:v>3.859147609147609E-2</c:v>
                </c:pt>
                <c:pt idx="15">
                  <c:v>4.0316205533596841E-2</c:v>
                </c:pt>
                <c:pt idx="16">
                  <c:v>3.7372651410433624E-2</c:v>
                </c:pt>
                <c:pt idx="17">
                  <c:v>3.1251461988304093E-2</c:v>
                </c:pt>
                <c:pt idx="18">
                  <c:v>3.718170580964153E-2</c:v>
                </c:pt>
                <c:pt idx="19">
                  <c:v>4.5628396967053612E-2</c:v>
                </c:pt>
                <c:pt idx="20">
                  <c:v>3.7529230593737521E-2</c:v>
                </c:pt>
                <c:pt idx="21">
                  <c:v>3.2152455411678472E-2</c:v>
                </c:pt>
                <c:pt idx="22">
                  <c:v>4.006677796327212E-2</c:v>
                </c:pt>
                <c:pt idx="23">
                  <c:v>3.6161497952018722E-2</c:v>
                </c:pt>
                <c:pt idx="24">
                  <c:v>3.945291951604419E-2</c:v>
                </c:pt>
                <c:pt idx="25">
                  <c:v>4.2058386937159825E-2</c:v>
                </c:pt>
                <c:pt idx="26">
                  <c:v>5.3110467075554356E-2</c:v>
                </c:pt>
                <c:pt idx="27">
                  <c:v>3.1016366942816731E-2</c:v>
                </c:pt>
                <c:pt idx="28">
                  <c:v>3.2927943085131951E-2</c:v>
                </c:pt>
                <c:pt idx="29">
                  <c:v>3.2118264554341025E-2</c:v>
                </c:pt>
                <c:pt idx="30">
                  <c:v>3.9530746135883463E-2</c:v>
                </c:pt>
              </c:numCache>
            </c:numRef>
          </c:val>
          <c:smooth val="0"/>
          <c:extLst>
            <c:ext xmlns:c16="http://schemas.microsoft.com/office/drawing/2014/chart" uri="{C3380CC4-5D6E-409C-BE32-E72D297353CC}">
              <c16:uniqueId val="{00000002-0D38-D148-9C8E-895B1F14E2E4}"/>
            </c:ext>
          </c:extLst>
        </c:ser>
        <c:dLbls>
          <c:showLegendKey val="0"/>
          <c:showVal val="0"/>
          <c:showCatName val="0"/>
          <c:showSerName val="0"/>
          <c:showPercent val="0"/>
          <c:showBubbleSize val="0"/>
        </c:dLbls>
        <c:marker val="1"/>
        <c:smooth val="0"/>
        <c:axId val="1858204496"/>
        <c:axId val="1858599360"/>
      </c:line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8740304"/>
        <c:crosses val="autoZero"/>
        <c:crossBetween val="between"/>
      </c:valAx>
      <c:valAx>
        <c:axId val="1858599360"/>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58204496"/>
        <c:crosses val="max"/>
        <c:crossBetween val="between"/>
      </c:valAx>
      <c:catAx>
        <c:axId val="1858204496"/>
        <c:scaling>
          <c:orientation val="minMax"/>
        </c:scaling>
        <c:delete val="1"/>
        <c:axPos val="b"/>
        <c:numFmt formatCode="General" sourceLinked="1"/>
        <c:majorTickMark val="none"/>
        <c:minorTickMark val="none"/>
        <c:tickLblPos val="nextTo"/>
        <c:crossAx val="1858599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'Sales &amp; Marketing Dashboard'!$K$58</c:f>
              <c:strCache>
                <c:ptCount val="1"/>
                <c:pt idx="0">
                  <c:v>Total Deals</c:v>
                </c:pt>
              </c:strCache>
            </c:strRef>
          </c:tx>
          <c:spPr>
            <a:solidFill>
              <a:schemeClr val="accent5">
                <a:lumMod val="50000"/>
              </a:schemeClr>
            </a:solidFill>
            <a:ln>
              <a:noFill/>
            </a:ln>
            <a:effectLst/>
          </c:spPr>
          <c:invertIfNegative val="0"/>
          <c:cat>
            <c:numRef>
              <c:f>'Sales &amp; Marketing Dashboard'!$J$59:$J$89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Dashboard'!$K$59:$K$89</c:f>
              <c:numCache>
                <c:formatCode>#,##0</c:formatCode>
                <c:ptCount val="31"/>
                <c:pt idx="0">
                  <c:v>13</c:v>
                </c:pt>
                <c:pt idx="1">
                  <c:v>0</c:v>
                </c:pt>
                <c:pt idx="2">
                  <c:v>16</c:v>
                </c:pt>
                <c:pt idx="3">
                  <c:v>13</c:v>
                </c:pt>
                <c:pt idx="4">
                  <c:v>9</c:v>
                </c:pt>
                <c:pt idx="5">
                  <c:v>0</c:v>
                </c:pt>
                <c:pt idx="6">
                  <c:v>16</c:v>
                </c:pt>
                <c:pt idx="7">
                  <c:v>11</c:v>
                </c:pt>
                <c:pt idx="8">
                  <c:v>0</c:v>
                </c:pt>
                <c:pt idx="9">
                  <c:v>7</c:v>
                </c:pt>
                <c:pt idx="10">
                  <c:v>12</c:v>
                </c:pt>
                <c:pt idx="11">
                  <c:v>4</c:v>
                </c:pt>
                <c:pt idx="12">
                  <c:v>10</c:v>
                </c:pt>
                <c:pt idx="13">
                  <c:v>9</c:v>
                </c:pt>
                <c:pt idx="14">
                  <c:v>6</c:v>
                </c:pt>
                <c:pt idx="15">
                  <c:v>3</c:v>
                </c:pt>
                <c:pt idx="16">
                  <c:v>7</c:v>
                </c:pt>
                <c:pt idx="17">
                  <c:v>10</c:v>
                </c:pt>
                <c:pt idx="18">
                  <c:v>9</c:v>
                </c:pt>
                <c:pt idx="19">
                  <c:v>4</c:v>
                </c:pt>
                <c:pt idx="20">
                  <c:v>3</c:v>
                </c:pt>
                <c:pt idx="21">
                  <c:v>12</c:v>
                </c:pt>
                <c:pt idx="22">
                  <c:v>10</c:v>
                </c:pt>
                <c:pt idx="23">
                  <c:v>8</c:v>
                </c:pt>
                <c:pt idx="24">
                  <c:v>12</c:v>
                </c:pt>
                <c:pt idx="25">
                  <c:v>13</c:v>
                </c:pt>
                <c:pt idx="26">
                  <c:v>9</c:v>
                </c:pt>
                <c:pt idx="27">
                  <c:v>3</c:v>
                </c:pt>
                <c:pt idx="28">
                  <c:v>6</c:v>
                </c:pt>
                <c:pt idx="29">
                  <c:v>15</c:v>
                </c:pt>
                <c:pt idx="30">
                  <c:v>13</c:v>
                </c:pt>
              </c:numCache>
            </c:numRef>
          </c:val>
          <c:extLst>
            <c:ext xmlns:c16="http://schemas.microsoft.com/office/drawing/2014/chart" uri="{C3380CC4-5D6E-409C-BE32-E72D297353CC}">
              <c16:uniqueId val="{00000000-3B11-A44E-AD8E-D0DFF0E4D536}"/>
            </c:ext>
          </c:extLst>
        </c:ser>
        <c:ser>
          <c:idx val="1"/>
          <c:order val="1"/>
          <c:tx>
            <c:strRef>
              <c:f>'Sales &amp; Marketing Dashboard'!$L$58</c:f>
              <c:strCache>
                <c:ptCount val="1"/>
                <c:pt idx="0">
                  <c:v>Open Deals</c:v>
                </c:pt>
              </c:strCache>
            </c:strRef>
          </c:tx>
          <c:spPr>
            <a:solidFill>
              <a:schemeClr val="accent5">
                <a:lumMod val="75000"/>
              </a:schemeClr>
            </a:solidFill>
            <a:ln>
              <a:noFill/>
            </a:ln>
            <a:effectLst/>
          </c:spPr>
          <c:invertIfNegative val="0"/>
          <c:cat>
            <c:numRef>
              <c:f>'Sales &amp; Marketing Dashboard'!$J$59:$J$89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Dashboard'!$L$59:$L$89</c:f>
              <c:numCache>
                <c:formatCode>#,##0</c:formatCode>
                <c:ptCount val="31"/>
                <c:pt idx="0">
                  <c:v>17</c:v>
                </c:pt>
                <c:pt idx="1">
                  <c:v>16</c:v>
                </c:pt>
                <c:pt idx="2">
                  <c:v>17</c:v>
                </c:pt>
                <c:pt idx="3">
                  <c:v>14</c:v>
                </c:pt>
                <c:pt idx="4">
                  <c:v>12</c:v>
                </c:pt>
                <c:pt idx="5">
                  <c:v>14</c:v>
                </c:pt>
                <c:pt idx="6">
                  <c:v>1</c:v>
                </c:pt>
                <c:pt idx="7">
                  <c:v>16</c:v>
                </c:pt>
                <c:pt idx="8">
                  <c:v>18</c:v>
                </c:pt>
                <c:pt idx="9">
                  <c:v>14</c:v>
                </c:pt>
                <c:pt idx="10">
                  <c:v>15</c:v>
                </c:pt>
                <c:pt idx="11">
                  <c:v>16</c:v>
                </c:pt>
                <c:pt idx="12">
                  <c:v>6</c:v>
                </c:pt>
                <c:pt idx="13">
                  <c:v>18</c:v>
                </c:pt>
                <c:pt idx="14">
                  <c:v>0</c:v>
                </c:pt>
                <c:pt idx="15">
                  <c:v>18</c:v>
                </c:pt>
                <c:pt idx="16">
                  <c:v>0</c:v>
                </c:pt>
                <c:pt idx="17">
                  <c:v>15</c:v>
                </c:pt>
                <c:pt idx="18">
                  <c:v>14</c:v>
                </c:pt>
                <c:pt idx="19">
                  <c:v>6</c:v>
                </c:pt>
                <c:pt idx="20">
                  <c:v>15</c:v>
                </c:pt>
                <c:pt idx="21">
                  <c:v>18</c:v>
                </c:pt>
                <c:pt idx="22">
                  <c:v>15</c:v>
                </c:pt>
                <c:pt idx="23">
                  <c:v>11</c:v>
                </c:pt>
                <c:pt idx="24">
                  <c:v>0</c:v>
                </c:pt>
                <c:pt idx="25">
                  <c:v>10</c:v>
                </c:pt>
                <c:pt idx="26">
                  <c:v>11</c:v>
                </c:pt>
                <c:pt idx="27">
                  <c:v>17</c:v>
                </c:pt>
                <c:pt idx="28">
                  <c:v>17</c:v>
                </c:pt>
                <c:pt idx="29">
                  <c:v>11</c:v>
                </c:pt>
                <c:pt idx="30">
                  <c:v>10</c:v>
                </c:pt>
              </c:numCache>
            </c:numRef>
          </c:val>
          <c:extLst>
            <c:ext xmlns:c16="http://schemas.microsoft.com/office/drawing/2014/chart" uri="{C3380CC4-5D6E-409C-BE32-E72D297353CC}">
              <c16:uniqueId val="{00000001-3B11-A44E-AD8E-D0DFF0E4D536}"/>
            </c:ext>
          </c:extLst>
        </c:ser>
        <c:ser>
          <c:idx val="2"/>
          <c:order val="2"/>
          <c:tx>
            <c:strRef>
              <c:f>'Sales &amp; Marketing Dashboard'!$M$58</c:f>
              <c:strCache>
                <c:ptCount val="1"/>
                <c:pt idx="0">
                  <c:v>Closed / Won Deals</c:v>
                </c:pt>
              </c:strCache>
            </c:strRef>
          </c:tx>
          <c:spPr>
            <a:solidFill>
              <a:schemeClr val="accent5">
                <a:lumMod val="60000"/>
                <a:lumOff val="40000"/>
              </a:schemeClr>
            </a:solidFill>
            <a:ln>
              <a:noFill/>
            </a:ln>
            <a:effectLst/>
          </c:spPr>
          <c:invertIfNegative val="0"/>
          <c:cat>
            <c:numRef>
              <c:f>'Sales &amp; Marketing Dashboard'!$J$59:$J$89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Dashboard'!$M$59:$M$89</c:f>
              <c:numCache>
                <c:formatCode>#,##0</c:formatCode>
                <c:ptCount val="31"/>
                <c:pt idx="0">
                  <c:v>9</c:v>
                </c:pt>
                <c:pt idx="1">
                  <c:v>8</c:v>
                </c:pt>
                <c:pt idx="2">
                  <c:v>11</c:v>
                </c:pt>
                <c:pt idx="3">
                  <c:v>7</c:v>
                </c:pt>
                <c:pt idx="4">
                  <c:v>7</c:v>
                </c:pt>
                <c:pt idx="5">
                  <c:v>13</c:v>
                </c:pt>
                <c:pt idx="6">
                  <c:v>4</c:v>
                </c:pt>
                <c:pt idx="7">
                  <c:v>9</c:v>
                </c:pt>
                <c:pt idx="8">
                  <c:v>6</c:v>
                </c:pt>
                <c:pt idx="9">
                  <c:v>0</c:v>
                </c:pt>
                <c:pt idx="10">
                  <c:v>6</c:v>
                </c:pt>
                <c:pt idx="11">
                  <c:v>5</c:v>
                </c:pt>
                <c:pt idx="12">
                  <c:v>0</c:v>
                </c:pt>
                <c:pt idx="13">
                  <c:v>16</c:v>
                </c:pt>
                <c:pt idx="14">
                  <c:v>9</c:v>
                </c:pt>
                <c:pt idx="15">
                  <c:v>12</c:v>
                </c:pt>
                <c:pt idx="16">
                  <c:v>1</c:v>
                </c:pt>
                <c:pt idx="17">
                  <c:v>14</c:v>
                </c:pt>
                <c:pt idx="18">
                  <c:v>2</c:v>
                </c:pt>
                <c:pt idx="19">
                  <c:v>4</c:v>
                </c:pt>
                <c:pt idx="20">
                  <c:v>0</c:v>
                </c:pt>
                <c:pt idx="21">
                  <c:v>18</c:v>
                </c:pt>
                <c:pt idx="22">
                  <c:v>12</c:v>
                </c:pt>
                <c:pt idx="23">
                  <c:v>3</c:v>
                </c:pt>
                <c:pt idx="24">
                  <c:v>14</c:v>
                </c:pt>
                <c:pt idx="25">
                  <c:v>3</c:v>
                </c:pt>
                <c:pt idx="26">
                  <c:v>13</c:v>
                </c:pt>
                <c:pt idx="27">
                  <c:v>17</c:v>
                </c:pt>
                <c:pt idx="28">
                  <c:v>0</c:v>
                </c:pt>
                <c:pt idx="29">
                  <c:v>9</c:v>
                </c:pt>
                <c:pt idx="30">
                  <c:v>5</c:v>
                </c:pt>
              </c:numCache>
            </c:numRef>
          </c:val>
          <c:extLst>
            <c:ext xmlns:c16="http://schemas.microsoft.com/office/drawing/2014/chart" uri="{C3380CC4-5D6E-409C-BE32-E72D297353CC}">
              <c16:uniqueId val="{00000002-3B11-A44E-AD8E-D0DFF0E4D536}"/>
            </c:ext>
          </c:extLst>
        </c:ser>
        <c:dLbls>
          <c:showLegendKey val="0"/>
          <c:showVal val="0"/>
          <c:showCatName val="0"/>
          <c:showSerName val="0"/>
          <c:showPercent val="0"/>
          <c:showBubbleSize val="0"/>
        </c:dLbls>
        <c:gapWidth val="150"/>
        <c:overlap val="100"/>
        <c:axId val="1834469536"/>
        <c:axId val="1803943280"/>
      </c:barChart>
      <c:catAx>
        <c:axId val="183446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03943280"/>
        <c:crosses val="autoZero"/>
        <c:auto val="1"/>
        <c:lblAlgn val="ctr"/>
        <c:lblOffset val="100"/>
        <c:noMultiLvlLbl val="0"/>
      </c:catAx>
      <c:valAx>
        <c:axId val="1803943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34469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Sales &amp; Marketing Dash'!$C$58</c:f>
              <c:strCache>
                <c:ptCount val="1"/>
                <c:pt idx="0">
                  <c:v>Visitors</c:v>
                </c:pt>
              </c:strCache>
            </c:strRef>
          </c:tx>
          <c:spPr>
            <a:solidFill>
              <a:srgbClr val="F38D4F"/>
            </a:solidFill>
            <a:ln>
              <a:noFill/>
            </a:ln>
            <a:effectLst/>
          </c:spPr>
          <c:invertIfNegative val="0"/>
          <c:cat>
            <c:numRef>
              <c:f>'BLANK - Sales &amp; Marketing Dash'!$B$59:$B$89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Dash'!$C$59:$C$89</c:f>
              <c:numCache>
                <c:formatCode>#,##0</c:formatCode>
                <c:ptCount val="31"/>
              </c:numCache>
            </c:numRef>
          </c:val>
          <c:extLst>
            <c:ext xmlns:c16="http://schemas.microsoft.com/office/drawing/2014/chart" uri="{C3380CC4-5D6E-409C-BE32-E72D297353CC}">
              <c16:uniqueId val="{00000000-C8EF-A147-A774-477A85E4B7EB}"/>
            </c:ext>
          </c:extLst>
        </c:ser>
        <c:ser>
          <c:idx val="1"/>
          <c:order val="1"/>
          <c:tx>
            <c:strRef>
              <c:f>'BLANK - Sales &amp; Marketing Dash'!$D$58</c:f>
              <c:strCache>
                <c:ptCount val="1"/>
                <c:pt idx="0">
                  <c:v>New Leads</c:v>
                </c:pt>
              </c:strCache>
            </c:strRef>
          </c:tx>
          <c:spPr>
            <a:solidFill>
              <a:srgbClr val="702FA0"/>
            </a:solidFill>
            <a:ln>
              <a:noFill/>
            </a:ln>
            <a:effectLst/>
          </c:spPr>
          <c:invertIfNegative val="0"/>
          <c:cat>
            <c:numRef>
              <c:f>'BLANK - Sales &amp; Marketing Dash'!$B$59:$B$89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Dash'!$D$59:$D$89</c:f>
              <c:numCache>
                <c:formatCode>#,##0</c:formatCode>
                <c:ptCount val="31"/>
              </c:numCache>
            </c:numRef>
          </c:val>
          <c:extLst>
            <c:ext xmlns:c16="http://schemas.microsoft.com/office/drawing/2014/chart" uri="{C3380CC4-5D6E-409C-BE32-E72D297353CC}">
              <c16:uniqueId val="{00000001-C8EF-A147-A774-477A85E4B7EB}"/>
            </c:ext>
          </c:extLst>
        </c:ser>
        <c:dLbls>
          <c:showLegendKey val="0"/>
          <c:showVal val="0"/>
          <c:showCatName val="0"/>
          <c:showSerName val="0"/>
          <c:showPercent val="0"/>
          <c:showBubbleSize val="0"/>
        </c:dLbls>
        <c:gapWidth val="100"/>
        <c:axId val="1848740304"/>
        <c:axId val="1849998224"/>
      </c:barChart>
      <c:lineChart>
        <c:grouping val="standard"/>
        <c:varyColors val="0"/>
        <c:ser>
          <c:idx val="2"/>
          <c:order val="2"/>
          <c:tx>
            <c:strRef>
              <c:f>'BLANK - Sales &amp; Marketing Dash'!$E$58</c:f>
              <c:strCache>
                <c:ptCount val="1"/>
                <c:pt idx="0">
                  <c:v>Conversion Rate</c:v>
                </c:pt>
              </c:strCache>
            </c:strRef>
          </c:tx>
          <c:spPr>
            <a:ln w="31750" cap="rnd">
              <a:solidFill>
                <a:srgbClr val="00B0F0"/>
              </a:solidFill>
              <a:prstDash val="sysDot"/>
              <a:round/>
            </a:ln>
            <a:effectLst/>
          </c:spPr>
          <c:marker>
            <c:symbol val="circle"/>
            <c:size val="8"/>
            <c:spPr>
              <a:solidFill>
                <a:srgbClr val="00D6FD"/>
              </a:solidFill>
              <a:ln w="25400">
                <a:solidFill>
                  <a:srgbClr val="00B0F0"/>
                </a:solidFill>
              </a:ln>
              <a:effectLst/>
            </c:spPr>
          </c:marker>
          <c:cat>
            <c:numRef>
              <c:f>'BLANK - Sales &amp; Marketing Dash'!$B$59:$B$89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Dash'!$E$59:$E$89</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C8EF-A147-A774-477A85E4B7EB}"/>
            </c:ext>
          </c:extLst>
        </c:ser>
        <c:dLbls>
          <c:showLegendKey val="0"/>
          <c:showVal val="0"/>
          <c:showCatName val="0"/>
          <c:showSerName val="0"/>
          <c:showPercent val="0"/>
          <c:showBubbleSize val="0"/>
        </c:dLbls>
        <c:marker val="1"/>
        <c:smooth val="0"/>
        <c:axId val="1858204496"/>
        <c:axId val="1858599360"/>
      </c:line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8740304"/>
        <c:crosses val="autoZero"/>
        <c:crossBetween val="between"/>
      </c:valAx>
      <c:valAx>
        <c:axId val="1858599360"/>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58204496"/>
        <c:crosses val="max"/>
        <c:crossBetween val="between"/>
      </c:valAx>
      <c:catAx>
        <c:axId val="1858204496"/>
        <c:scaling>
          <c:orientation val="minMax"/>
        </c:scaling>
        <c:delete val="1"/>
        <c:axPos val="b"/>
        <c:numFmt formatCode="General" sourceLinked="1"/>
        <c:majorTickMark val="none"/>
        <c:minorTickMark val="none"/>
        <c:tickLblPos val="nextTo"/>
        <c:crossAx val="1858599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Sales &amp; Marketing Dash'!$K$58</c:f>
              <c:strCache>
                <c:ptCount val="1"/>
                <c:pt idx="0">
                  <c:v>Total Deals</c:v>
                </c:pt>
              </c:strCache>
            </c:strRef>
          </c:tx>
          <c:spPr>
            <a:solidFill>
              <a:schemeClr val="accent5">
                <a:lumMod val="50000"/>
              </a:schemeClr>
            </a:solidFill>
            <a:ln>
              <a:noFill/>
            </a:ln>
            <a:effectLst/>
          </c:spPr>
          <c:invertIfNegative val="0"/>
          <c:cat>
            <c:numRef>
              <c:f>'BLANK - Sales &amp; Marketing Dash'!$J$59:$J$89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Dash'!$K$59:$K$89</c:f>
              <c:numCache>
                <c:formatCode>#,##0</c:formatCode>
                <c:ptCount val="31"/>
              </c:numCache>
            </c:numRef>
          </c:val>
          <c:extLst>
            <c:ext xmlns:c16="http://schemas.microsoft.com/office/drawing/2014/chart" uri="{C3380CC4-5D6E-409C-BE32-E72D297353CC}">
              <c16:uniqueId val="{00000000-2E88-5B45-B1A7-6D493273EE7B}"/>
            </c:ext>
          </c:extLst>
        </c:ser>
        <c:ser>
          <c:idx val="1"/>
          <c:order val="1"/>
          <c:tx>
            <c:strRef>
              <c:f>'BLANK - Sales &amp; Marketing Dash'!$L$58</c:f>
              <c:strCache>
                <c:ptCount val="1"/>
                <c:pt idx="0">
                  <c:v>Open Deals</c:v>
                </c:pt>
              </c:strCache>
            </c:strRef>
          </c:tx>
          <c:spPr>
            <a:solidFill>
              <a:schemeClr val="accent5">
                <a:lumMod val="75000"/>
              </a:schemeClr>
            </a:solidFill>
            <a:ln>
              <a:noFill/>
            </a:ln>
            <a:effectLst/>
          </c:spPr>
          <c:invertIfNegative val="0"/>
          <c:cat>
            <c:numRef>
              <c:f>'BLANK - Sales &amp; Marketing Dash'!$J$59:$J$89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Dash'!$L$59:$L$89</c:f>
              <c:numCache>
                <c:formatCode>#,##0</c:formatCode>
                <c:ptCount val="31"/>
              </c:numCache>
            </c:numRef>
          </c:val>
          <c:extLst>
            <c:ext xmlns:c16="http://schemas.microsoft.com/office/drawing/2014/chart" uri="{C3380CC4-5D6E-409C-BE32-E72D297353CC}">
              <c16:uniqueId val="{00000001-2E88-5B45-B1A7-6D493273EE7B}"/>
            </c:ext>
          </c:extLst>
        </c:ser>
        <c:ser>
          <c:idx val="2"/>
          <c:order val="2"/>
          <c:tx>
            <c:strRef>
              <c:f>'BLANK - Sales &amp; Marketing Dash'!$M$58</c:f>
              <c:strCache>
                <c:ptCount val="1"/>
                <c:pt idx="0">
                  <c:v>Closed / Won Deals</c:v>
                </c:pt>
              </c:strCache>
            </c:strRef>
          </c:tx>
          <c:spPr>
            <a:solidFill>
              <a:schemeClr val="accent5">
                <a:lumMod val="60000"/>
                <a:lumOff val="40000"/>
              </a:schemeClr>
            </a:solidFill>
            <a:ln>
              <a:noFill/>
            </a:ln>
            <a:effectLst/>
          </c:spPr>
          <c:invertIfNegative val="0"/>
          <c:cat>
            <c:numRef>
              <c:f>'BLANK - Sales &amp; Marketing Dash'!$J$59:$J$89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Dash'!$M$59:$M$89</c:f>
              <c:numCache>
                <c:formatCode>#,##0</c:formatCode>
                <c:ptCount val="31"/>
              </c:numCache>
            </c:numRef>
          </c:val>
          <c:extLst>
            <c:ext xmlns:c16="http://schemas.microsoft.com/office/drawing/2014/chart" uri="{C3380CC4-5D6E-409C-BE32-E72D297353CC}">
              <c16:uniqueId val="{00000002-2E88-5B45-B1A7-6D493273EE7B}"/>
            </c:ext>
          </c:extLst>
        </c:ser>
        <c:dLbls>
          <c:showLegendKey val="0"/>
          <c:showVal val="0"/>
          <c:showCatName val="0"/>
          <c:showSerName val="0"/>
          <c:showPercent val="0"/>
          <c:showBubbleSize val="0"/>
        </c:dLbls>
        <c:gapWidth val="150"/>
        <c:overlap val="100"/>
        <c:axId val="1834469536"/>
        <c:axId val="1803943280"/>
      </c:barChart>
      <c:catAx>
        <c:axId val="183446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03943280"/>
        <c:crosses val="autoZero"/>
        <c:auto val="1"/>
        <c:lblAlgn val="ctr"/>
        <c:lblOffset val="100"/>
        <c:noMultiLvlLbl val="0"/>
      </c:catAx>
      <c:valAx>
        <c:axId val="1803943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34469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183&amp;utm_source=integrated-content&amp;utm_campaign=/content/marketing-dashboard-templates&amp;utm_medium=Sales+and+Marketing+Dashboard+excel+11183&amp;lpa=Sales+and+Marketing+Dashboard+excel+11183"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139700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6</xdr:col>
      <xdr:colOff>317500</xdr:colOff>
      <xdr:row>12</xdr:row>
      <xdr:rowOff>101600</xdr:rowOff>
    </xdr:from>
    <xdr:to>
      <xdr:col>13</xdr:col>
      <xdr:colOff>1117600</xdr:colOff>
      <xdr:row>31</xdr:row>
      <xdr:rowOff>76200</xdr:rowOff>
    </xdr:to>
    <xdr:graphicFrame macro="">
      <xdr:nvGraphicFramePr>
        <xdr:cNvPr id="12" name="Chart 11">
          <a:extLst>
            <a:ext uri="{FF2B5EF4-FFF2-40B4-BE49-F238E27FC236}">
              <a16:creationId xmlns:a16="http://schemas.microsoft.com/office/drawing/2014/main" id="{F79AB04B-44B3-7894-51E4-285ACE744A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304800</xdr:colOff>
      <xdr:row>33</xdr:row>
      <xdr:rowOff>260350</xdr:rowOff>
    </xdr:from>
    <xdr:to>
      <xdr:col>14</xdr:col>
      <xdr:colOff>0</xdr:colOff>
      <xdr:row>54</xdr:row>
      <xdr:rowOff>101600</xdr:rowOff>
    </xdr:to>
    <xdr:graphicFrame macro="">
      <xdr:nvGraphicFramePr>
        <xdr:cNvPr id="14" name="Chart 13">
          <a:extLst>
            <a:ext uri="{FF2B5EF4-FFF2-40B4-BE49-F238E27FC236}">
              <a16:creationId xmlns:a16="http://schemas.microsoft.com/office/drawing/2014/main" id="{CB82E131-BC0B-EDBE-1023-B11E6B89B3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317500</xdr:colOff>
      <xdr:row>12</xdr:row>
      <xdr:rowOff>101600</xdr:rowOff>
    </xdr:from>
    <xdr:to>
      <xdr:col>13</xdr:col>
      <xdr:colOff>1117600</xdr:colOff>
      <xdr:row>31</xdr:row>
      <xdr:rowOff>76200</xdr:rowOff>
    </xdr:to>
    <xdr:graphicFrame macro="">
      <xdr:nvGraphicFramePr>
        <xdr:cNvPr id="3" name="Chart 2">
          <a:extLst>
            <a:ext uri="{FF2B5EF4-FFF2-40B4-BE49-F238E27FC236}">
              <a16:creationId xmlns:a16="http://schemas.microsoft.com/office/drawing/2014/main" id="{FA8E8375-E42F-2142-9305-F8D3DBF1F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304800</xdr:colOff>
      <xdr:row>33</xdr:row>
      <xdr:rowOff>260350</xdr:rowOff>
    </xdr:from>
    <xdr:to>
      <xdr:col>14</xdr:col>
      <xdr:colOff>0</xdr:colOff>
      <xdr:row>54</xdr:row>
      <xdr:rowOff>101600</xdr:rowOff>
    </xdr:to>
    <xdr:graphicFrame macro="">
      <xdr:nvGraphicFramePr>
        <xdr:cNvPr id="4" name="Chart 3">
          <a:extLst>
            <a:ext uri="{FF2B5EF4-FFF2-40B4-BE49-F238E27FC236}">
              <a16:creationId xmlns:a16="http://schemas.microsoft.com/office/drawing/2014/main" id="{9F9EF2CE-213A-314F-89F8-A88141315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Sales+and+Marketing+Dashboard+excel+11183&amp;lpa=Sales+and+Marketing+Dashboard+excel+111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W106"/>
  <sheetViews>
    <sheetView showGridLines="0" tabSelected="1" workbookViewId="0">
      <pane ySplit="1" topLeftCell="A2" activePane="bottomLeft" state="frozen"/>
      <selection pane="bottomLeft" activeCell="B105" sqref="B105:N105"/>
    </sheetView>
  </sheetViews>
  <sheetFormatPr baseColWidth="10" defaultRowHeight="16"/>
  <cols>
    <col min="1" max="1" width="3.33203125" customWidth="1"/>
    <col min="2" max="14" width="15.83203125" customWidth="1"/>
    <col min="15" max="15" width="3.33203125" customWidth="1"/>
  </cols>
  <sheetData>
    <row r="1" spans="1:257" ht="199" customHeight="1"/>
    <row r="2" spans="1:257" s="4" customFormat="1" ht="52" customHeight="1">
      <c r="A2" s="3"/>
      <c r="B2" s="5" t="s">
        <v>22</v>
      </c>
      <c r="C2" s="5"/>
      <c r="D2"/>
      <c r="E2"/>
      <c r="F2"/>
      <c r="G2"/>
      <c r="H2"/>
      <c r="I2"/>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7" s="4" customFormat="1" ht="16" customHeight="1">
      <c r="A3" s="97"/>
      <c r="B3" s="98"/>
      <c r="C3" s="98"/>
      <c r="D3" s="99"/>
      <c r="E3" s="99"/>
      <c r="F3" s="99"/>
      <c r="G3" s="99"/>
      <c r="H3" s="99"/>
      <c r="I3" s="99"/>
      <c r="J3" s="99"/>
      <c r="K3" s="99"/>
      <c r="L3" s="100"/>
      <c r="M3" s="99"/>
      <c r="N3" s="99"/>
      <c r="O3" s="97"/>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25" customHeight="1">
      <c r="A4" s="99"/>
      <c r="B4" s="101" t="s">
        <v>25</v>
      </c>
      <c r="C4" s="101"/>
      <c r="D4" s="99"/>
      <c r="E4" s="99"/>
      <c r="F4" s="99"/>
      <c r="G4" s="99"/>
      <c r="H4" s="99"/>
      <c r="I4" s="101" t="s">
        <v>2</v>
      </c>
      <c r="J4" s="101"/>
      <c r="K4" s="99"/>
      <c r="L4" s="99"/>
      <c r="M4" s="99"/>
      <c r="N4" s="99"/>
      <c r="O4" s="99"/>
    </row>
    <row r="5" spans="1:257" ht="25" customHeight="1">
      <c r="A5" s="99"/>
      <c r="B5" s="140" t="s">
        <v>13</v>
      </c>
      <c r="C5" s="140"/>
      <c r="D5" s="129" t="s">
        <v>14</v>
      </c>
      <c r="E5" s="129"/>
      <c r="F5" s="130" t="s">
        <v>12</v>
      </c>
      <c r="G5" s="130"/>
      <c r="H5" s="99"/>
      <c r="I5" s="140" t="s">
        <v>3</v>
      </c>
      <c r="J5" s="140"/>
      <c r="K5" s="129" t="s">
        <v>24</v>
      </c>
      <c r="L5" s="129"/>
      <c r="M5" s="130" t="s">
        <v>12</v>
      </c>
      <c r="N5" s="130"/>
      <c r="O5" s="99"/>
    </row>
    <row r="6" spans="1:257" ht="50" customHeight="1">
      <c r="A6" s="99"/>
      <c r="B6" s="131">
        <f>F101</f>
        <v>19500</v>
      </c>
      <c r="C6" s="131"/>
      <c r="D6" s="132">
        <f>G101</f>
        <v>23661</v>
      </c>
      <c r="E6" s="132"/>
      <c r="F6" s="133">
        <f>H101</f>
        <v>4161</v>
      </c>
      <c r="G6" s="133"/>
      <c r="H6" s="99"/>
      <c r="I6" s="131">
        <f>I101</f>
        <v>62842</v>
      </c>
      <c r="J6" s="131"/>
      <c r="K6" s="132">
        <f>J101</f>
        <v>126548</v>
      </c>
      <c r="L6" s="132"/>
      <c r="M6" s="133">
        <f>K101</f>
        <v>63706</v>
      </c>
      <c r="N6" s="133"/>
      <c r="O6" s="99"/>
    </row>
    <row r="7" spans="1:257" ht="25" customHeight="1">
      <c r="A7" s="99"/>
      <c r="B7" s="22" t="s">
        <v>19</v>
      </c>
      <c r="C7" s="22" t="s">
        <v>20</v>
      </c>
      <c r="D7" s="23" t="s">
        <v>19</v>
      </c>
      <c r="E7" s="23" t="s">
        <v>20</v>
      </c>
      <c r="F7" s="24" t="s">
        <v>19</v>
      </c>
      <c r="G7" s="24" t="s">
        <v>20</v>
      </c>
      <c r="H7" s="99"/>
      <c r="I7" s="22" t="s">
        <v>19</v>
      </c>
      <c r="J7" s="22" t="s">
        <v>20</v>
      </c>
      <c r="K7" s="23" t="s">
        <v>19</v>
      </c>
      <c r="L7" s="23" t="s">
        <v>20</v>
      </c>
      <c r="M7" s="24" t="s">
        <v>19</v>
      </c>
      <c r="N7" s="24" t="s">
        <v>20</v>
      </c>
      <c r="O7" s="99"/>
    </row>
    <row r="8" spans="1:257" ht="50" customHeight="1">
      <c r="A8" s="99"/>
      <c r="B8" s="25">
        <f>F102</f>
        <v>30000</v>
      </c>
      <c r="C8" s="28">
        <f>IFERROR((B6-B8)/B8,"")</f>
        <v>-0.35</v>
      </c>
      <c r="D8" s="26">
        <f>G102</f>
        <v>21882</v>
      </c>
      <c r="E8" s="29">
        <f>IFERROR((D6-D8)/D8,"")</f>
        <v>8.1299698382231972E-2</v>
      </c>
      <c r="F8" s="27">
        <f>H102</f>
        <v>-8118</v>
      </c>
      <c r="G8" s="30">
        <f>IFERROR((F6-F8)/F8,"")</f>
        <v>-1.5125646711012564</v>
      </c>
      <c r="H8" s="99"/>
      <c r="I8" s="25">
        <f>I102</f>
        <v>45612</v>
      </c>
      <c r="J8" s="28">
        <f>IFERROR((I6-I8)/I8,"")</f>
        <v>0.37775146891168992</v>
      </c>
      <c r="K8" s="26">
        <f>J102</f>
        <v>123456</v>
      </c>
      <c r="L8" s="29">
        <f>IFERROR((K6-K8)/K8,"")</f>
        <v>2.5045360290305858E-2</v>
      </c>
      <c r="M8" s="27">
        <f>K102</f>
        <v>77844</v>
      </c>
      <c r="N8" s="30">
        <f>IFERROR((M6-M8)/M8,"")</f>
        <v>-0.18161964955552129</v>
      </c>
      <c r="O8" s="99"/>
    </row>
    <row r="9" spans="1:257" s="4" customFormat="1" ht="16" customHeight="1">
      <c r="A9" s="97"/>
      <c r="B9" s="98"/>
      <c r="C9" s="98"/>
      <c r="D9" s="99"/>
      <c r="E9" s="99"/>
      <c r="F9" s="99"/>
      <c r="G9" s="99"/>
      <c r="H9" s="99"/>
      <c r="I9" s="99"/>
      <c r="J9" s="99"/>
      <c r="K9" s="99"/>
      <c r="L9" s="100"/>
      <c r="M9" s="99"/>
      <c r="N9" s="99"/>
      <c r="O9" s="97"/>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pans="1:257" ht="25" customHeight="1">
      <c r="A10" s="99"/>
      <c r="B10" s="101"/>
      <c r="C10" s="101"/>
      <c r="D10" s="99"/>
      <c r="E10" s="99"/>
      <c r="F10" s="99"/>
      <c r="G10" s="105"/>
      <c r="H10" s="99"/>
      <c r="I10" s="101"/>
      <c r="J10" s="99"/>
      <c r="K10" s="100"/>
      <c r="L10" s="100"/>
      <c r="M10" s="106"/>
      <c r="N10" s="106"/>
      <c r="O10" s="99"/>
    </row>
    <row r="11" spans="1:257" s="36" customFormat="1" ht="13" customHeight="1">
      <c r="A11" s="102"/>
      <c r="B11" s="113"/>
      <c r="C11" s="113"/>
      <c r="D11" s="102"/>
      <c r="E11" s="123"/>
      <c r="F11" s="123"/>
      <c r="G11" s="109" t="s">
        <v>52</v>
      </c>
      <c r="H11" s="109"/>
      <c r="I11" s="109"/>
      <c r="J11" s="109"/>
      <c r="K11" s="109"/>
      <c r="L11" s="109"/>
      <c r="M11" s="109"/>
      <c r="N11" s="109"/>
      <c r="O11" s="102"/>
    </row>
    <row r="12" spans="1:257" s="36" customFormat="1" ht="22" customHeight="1">
      <c r="A12" s="102"/>
      <c r="B12" s="121" t="s">
        <v>47</v>
      </c>
      <c r="C12" s="121"/>
      <c r="D12" s="102"/>
      <c r="E12" s="141" t="s">
        <v>39</v>
      </c>
      <c r="F12" s="141"/>
      <c r="G12" s="109"/>
      <c r="H12" s="109"/>
      <c r="I12" s="109"/>
      <c r="J12" s="109"/>
      <c r="K12" s="109"/>
      <c r="L12" s="109"/>
      <c r="M12" s="109"/>
      <c r="N12" s="109"/>
      <c r="O12" s="102"/>
    </row>
    <row r="13" spans="1:257" s="36" customFormat="1" ht="40" customHeight="1">
      <c r="A13" s="102"/>
      <c r="B13" s="122">
        <f>C93</f>
        <v>572938</v>
      </c>
      <c r="C13" s="122"/>
      <c r="D13" s="102"/>
      <c r="E13" s="142">
        <f>H93</f>
        <v>562</v>
      </c>
      <c r="F13" s="142"/>
      <c r="G13" s="109"/>
      <c r="H13" s="109"/>
      <c r="I13" s="109"/>
      <c r="J13" s="109"/>
      <c r="K13" s="109"/>
      <c r="L13" s="109"/>
      <c r="M13" s="109"/>
      <c r="N13" s="109"/>
      <c r="O13" s="102"/>
    </row>
    <row r="14" spans="1:257" s="36" customFormat="1" ht="10" customHeight="1">
      <c r="A14" s="102"/>
      <c r="B14" s="113"/>
      <c r="C14" s="113"/>
      <c r="D14" s="102"/>
      <c r="E14" s="123"/>
      <c r="F14" s="123"/>
      <c r="G14" s="102"/>
      <c r="H14" s="102"/>
      <c r="I14" s="102"/>
      <c r="J14" s="102"/>
      <c r="K14" s="102"/>
      <c r="L14" s="102"/>
      <c r="M14" s="102"/>
      <c r="N14" s="102"/>
      <c r="O14" s="102"/>
    </row>
    <row r="15" spans="1:257" s="36" customFormat="1" ht="15" customHeight="1">
      <c r="A15" s="102"/>
      <c r="B15" s="60" t="s">
        <v>28</v>
      </c>
      <c r="C15" s="59" t="s">
        <v>38</v>
      </c>
      <c r="D15" s="102"/>
      <c r="E15" s="58" t="s">
        <v>28</v>
      </c>
      <c r="F15" s="57" t="s">
        <v>38</v>
      </c>
      <c r="G15" s="102"/>
      <c r="H15" s="102"/>
      <c r="I15" s="102"/>
      <c r="J15" s="102"/>
      <c r="K15" s="102"/>
      <c r="L15" s="102"/>
      <c r="M15" s="102"/>
      <c r="N15" s="102"/>
      <c r="O15" s="102"/>
    </row>
    <row r="16" spans="1:257" s="36" customFormat="1" ht="25" customHeight="1">
      <c r="A16" s="102"/>
      <c r="B16" s="56">
        <f>C94</f>
        <v>485032</v>
      </c>
      <c r="C16" s="55">
        <f>IFERROR((B13-B16)/B16,"")</f>
        <v>0.18123752659618333</v>
      </c>
      <c r="D16" s="102"/>
      <c r="E16" s="54">
        <f>H94</f>
        <v>400</v>
      </c>
      <c r="F16" s="53">
        <f>IFERROR((E13-E16)/E16,"")</f>
        <v>0.40500000000000003</v>
      </c>
      <c r="G16" s="102"/>
      <c r="H16" s="102"/>
      <c r="I16" s="102"/>
      <c r="J16" s="102"/>
      <c r="K16" s="102"/>
      <c r="L16" s="102"/>
      <c r="M16" s="102"/>
      <c r="N16" s="102"/>
      <c r="O16" s="102"/>
    </row>
    <row r="17" spans="1:15" s="36" customFormat="1" ht="10" customHeight="1">
      <c r="A17" s="102"/>
      <c r="B17" s="62"/>
      <c r="C17" s="62"/>
      <c r="D17" s="102"/>
      <c r="E17" s="61"/>
      <c r="F17" s="61"/>
      <c r="G17" s="102"/>
      <c r="H17" s="102"/>
      <c r="I17" s="102"/>
      <c r="J17" s="102"/>
      <c r="K17" s="102"/>
      <c r="L17" s="102"/>
      <c r="M17" s="102"/>
      <c r="N17" s="102"/>
      <c r="O17" s="102"/>
    </row>
    <row r="18" spans="1:15" s="36" customFormat="1" ht="15" customHeight="1">
      <c r="A18" s="102"/>
      <c r="B18" s="60" t="s">
        <v>27</v>
      </c>
      <c r="C18" s="59" t="s">
        <v>38</v>
      </c>
      <c r="D18" s="102"/>
      <c r="E18" s="58" t="s">
        <v>27</v>
      </c>
      <c r="F18" s="57" t="s">
        <v>38</v>
      </c>
      <c r="G18" s="102"/>
      <c r="H18" s="102"/>
      <c r="I18" s="102"/>
      <c r="J18" s="102"/>
      <c r="K18" s="102"/>
      <c r="L18" s="102"/>
      <c r="M18" s="102"/>
      <c r="N18" s="102"/>
      <c r="O18" s="102"/>
    </row>
    <row r="19" spans="1:15" s="36" customFormat="1" ht="25" customHeight="1">
      <c r="A19" s="102"/>
      <c r="B19" s="56">
        <f>C95</f>
        <v>500000</v>
      </c>
      <c r="C19" s="55">
        <f>IFERROR((B13-B19)/B19,"")</f>
        <v>0.14587600000000001</v>
      </c>
      <c r="D19" s="102"/>
      <c r="E19" s="54">
        <f>H95</f>
        <v>450</v>
      </c>
      <c r="F19" s="53">
        <f>IFERROR((E13-E19)/E19,"")</f>
        <v>0.24888888888888888</v>
      </c>
      <c r="G19" s="102"/>
      <c r="H19" s="102"/>
      <c r="I19" s="102"/>
      <c r="J19" s="102"/>
      <c r="K19" s="102"/>
      <c r="L19" s="102"/>
      <c r="M19" s="102"/>
      <c r="N19" s="102"/>
      <c r="O19" s="102"/>
    </row>
    <row r="20" spans="1:15" s="36" customFormat="1" ht="10" customHeight="1">
      <c r="A20" s="102"/>
      <c r="B20" s="113"/>
      <c r="C20" s="113"/>
      <c r="D20" s="102"/>
      <c r="E20" s="123"/>
      <c r="F20" s="123"/>
      <c r="G20" s="102"/>
      <c r="H20" s="102"/>
      <c r="I20" s="102"/>
      <c r="J20" s="102"/>
      <c r="K20" s="102"/>
      <c r="L20" s="102"/>
      <c r="M20" s="102"/>
      <c r="N20" s="102"/>
      <c r="O20" s="102"/>
    </row>
    <row r="21" spans="1:15" s="36" customFormat="1" ht="21">
      <c r="A21" s="102"/>
      <c r="B21" s="102"/>
      <c r="C21" s="102"/>
      <c r="D21" s="102"/>
      <c r="E21" s="102"/>
      <c r="F21" s="102"/>
      <c r="G21" s="102"/>
      <c r="H21" s="102"/>
      <c r="I21" s="102"/>
      <c r="J21" s="102"/>
      <c r="K21" s="102"/>
      <c r="L21" s="120"/>
      <c r="M21" s="120"/>
      <c r="N21" s="104"/>
      <c r="O21" s="102"/>
    </row>
    <row r="22" spans="1:15" s="36" customFormat="1" ht="13" customHeight="1">
      <c r="A22" s="102"/>
      <c r="B22" s="143"/>
      <c r="C22" s="143"/>
      <c r="D22" s="102"/>
      <c r="E22" s="116"/>
      <c r="F22" s="116"/>
      <c r="G22" s="102"/>
      <c r="H22" s="102"/>
      <c r="I22" s="102"/>
      <c r="J22" s="102"/>
      <c r="K22" s="102"/>
      <c r="L22" s="102"/>
      <c r="M22" s="102"/>
      <c r="N22" s="102"/>
      <c r="O22" s="102"/>
    </row>
    <row r="23" spans="1:15" s="36" customFormat="1" ht="22" customHeight="1">
      <c r="A23" s="102"/>
      <c r="B23" s="144" t="s">
        <v>41</v>
      </c>
      <c r="C23" s="144"/>
      <c r="D23" s="102"/>
      <c r="E23" s="117" t="s">
        <v>49</v>
      </c>
      <c r="F23" s="117"/>
      <c r="G23" s="102"/>
      <c r="H23" s="102"/>
      <c r="I23" s="102"/>
      <c r="J23" s="102"/>
      <c r="K23" s="102"/>
      <c r="L23" s="102"/>
      <c r="M23" s="102"/>
      <c r="N23" s="102"/>
      <c r="O23" s="102"/>
    </row>
    <row r="24" spans="1:15" s="36" customFormat="1" ht="40" customHeight="1">
      <c r="A24" s="102"/>
      <c r="B24" s="145">
        <f>D93</f>
        <v>21095</v>
      </c>
      <c r="C24" s="145"/>
      <c r="D24" s="102"/>
      <c r="E24" s="146">
        <f>K93</f>
        <v>263</v>
      </c>
      <c r="F24" s="146"/>
      <c r="G24" s="102"/>
      <c r="H24" s="102"/>
      <c r="I24" s="102"/>
      <c r="J24" s="102"/>
      <c r="K24" s="102"/>
      <c r="L24" s="102"/>
      <c r="M24" s="102"/>
      <c r="N24" s="102"/>
      <c r="O24" s="102"/>
    </row>
    <row r="25" spans="1:15" s="36" customFormat="1" ht="10" customHeight="1">
      <c r="A25" s="102"/>
      <c r="B25" s="143"/>
      <c r="C25" s="143"/>
      <c r="D25" s="102"/>
      <c r="E25" s="116"/>
      <c r="F25" s="116"/>
      <c r="G25" s="102"/>
      <c r="H25" s="102"/>
      <c r="I25" s="102"/>
      <c r="J25" s="102"/>
      <c r="K25" s="102"/>
      <c r="L25" s="102"/>
      <c r="M25" s="102"/>
      <c r="N25" s="102"/>
      <c r="O25" s="102"/>
    </row>
    <row r="26" spans="1:15" s="36" customFormat="1" ht="15" customHeight="1">
      <c r="A26" s="102"/>
      <c r="B26" s="76" t="s">
        <v>28</v>
      </c>
      <c r="C26" s="75" t="s">
        <v>38</v>
      </c>
      <c r="D26" s="102"/>
      <c r="E26" s="82" t="s">
        <v>28</v>
      </c>
      <c r="F26" s="83" t="s">
        <v>38</v>
      </c>
      <c r="G26" s="102"/>
      <c r="H26" s="102"/>
      <c r="I26" s="102"/>
      <c r="J26" s="102"/>
      <c r="K26" s="102"/>
      <c r="L26" s="102"/>
      <c r="M26" s="102"/>
      <c r="N26" s="102"/>
      <c r="O26" s="102"/>
    </row>
    <row r="27" spans="1:15" s="36" customFormat="1" ht="25" customHeight="1">
      <c r="A27" s="102"/>
      <c r="B27" s="74">
        <f>D94</f>
        <v>16524</v>
      </c>
      <c r="C27" s="73">
        <f>IFERROR((B24-B27)/B27,"")</f>
        <v>0.27662793512466716</v>
      </c>
      <c r="D27" s="102"/>
      <c r="E27" s="84">
        <f>K94</f>
        <v>250</v>
      </c>
      <c r="F27" s="85">
        <f>IFERROR((E24-E27)/E27,"")</f>
        <v>5.1999999999999998E-2</v>
      </c>
      <c r="G27" s="102"/>
      <c r="H27" s="102"/>
      <c r="I27" s="102"/>
      <c r="J27" s="102"/>
      <c r="K27" s="102"/>
      <c r="L27" s="102"/>
      <c r="M27" s="102"/>
      <c r="N27" s="102"/>
      <c r="O27" s="102"/>
    </row>
    <row r="28" spans="1:15" s="36" customFormat="1" ht="10" customHeight="1">
      <c r="A28" s="102"/>
      <c r="B28" s="77"/>
      <c r="C28" s="77"/>
      <c r="D28" s="102"/>
      <c r="E28" s="86"/>
      <c r="F28" s="86"/>
      <c r="G28" s="102"/>
      <c r="H28" s="102"/>
      <c r="I28" s="102"/>
      <c r="J28" s="102"/>
      <c r="K28" s="102"/>
      <c r="L28" s="102"/>
      <c r="M28" s="102"/>
      <c r="N28" s="102"/>
      <c r="O28" s="102"/>
    </row>
    <row r="29" spans="1:15" s="36" customFormat="1" ht="15" customHeight="1">
      <c r="A29" s="102"/>
      <c r="B29" s="76" t="s">
        <v>27</v>
      </c>
      <c r="C29" s="75" t="s">
        <v>38</v>
      </c>
      <c r="D29" s="102"/>
      <c r="E29" s="82" t="s">
        <v>27</v>
      </c>
      <c r="F29" s="83" t="s">
        <v>38</v>
      </c>
      <c r="G29" s="102"/>
      <c r="H29" s="102"/>
      <c r="I29" s="102"/>
      <c r="J29" s="102"/>
      <c r="K29" s="102"/>
      <c r="L29" s="102"/>
      <c r="M29" s="102"/>
      <c r="N29" s="102"/>
      <c r="O29" s="102"/>
    </row>
    <row r="30" spans="1:15" s="36" customFormat="1" ht="25" customHeight="1">
      <c r="A30" s="102"/>
      <c r="B30" s="74">
        <f>D95</f>
        <v>18500</v>
      </c>
      <c r="C30" s="73">
        <f>IFERROR((B24-B30)/B30,"")</f>
        <v>0.14027027027027028</v>
      </c>
      <c r="D30" s="102"/>
      <c r="E30" s="84">
        <f>K95</f>
        <v>300</v>
      </c>
      <c r="F30" s="85">
        <f>IFERROR((E24-E30)/E30,"")</f>
        <v>-0.12333333333333334</v>
      </c>
      <c r="G30" s="102"/>
      <c r="H30" s="102"/>
      <c r="I30" s="102"/>
      <c r="J30" s="102"/>
      <c r="K30" s="102"/>
      <c r="L30" s="102"/>
      <c r="M30" s="102"/>
      <c r="N30" s="102"/>
      <c r="O30" s="102"/>
    </row>
    <row r="31" spans="1:15" s="36" customFormat="1" ht="10" customHeight="1">
      <c r="A31" s="102"/>
      <c r="B31" s="143"/>
      <c r="C31" s="143"/>
      <c r="D31" s="102"/>
      <c r="E31" s="116"/>
      <c r="F31" s="116"/>
      <c r="G31" s="102"/>
      <c r="H31" s="102"/>
      <c r="I31" s="102"/>
      <c r="J31" s="102"/>
      <c r="K31" s="102"/>
      <c r="L31" s="102"/>
      <c r="M31" s="102"/>
      <c r="N31" s="102"/>
      <c r="O31" s="102"/>
    </row>
    <row r="32" spans="1:15" s="36" customFormat="1" ht="16" customHeight="1">
      <c r="A32" s="102"/>
      <c r="B32" s="102"/>
      <c r="C32" s="102"/>
      <c r="D32" s="102"/>
      <c r="E32" s="102"/>
      <c r="F32" s="102"/>
      <c r="G32" s="102"/>
      <c r="H32" s="102"/>
      <c r="I32" s="102"/>
      <c r="J32" s="102"/>
      <c r="K32" s="102"/>
      <c r="L32" s="120"/>
      <c r="M32" s="120"/>
      <c r="N32" s="104"/>
      <c r="O32" s="102"/>
    </row>
    <row r="33" spans="1:15" s="36" customFormat="1" ht="13" customHeight="1">
      <c r="A33" s="102"/>
      <c r="B33" s="128" t="s">
        <v>40</v>
      </c>
      <c r="C33" s="126"/>
      <c r="D33" s="102"/>
      <c r="E33" s="118" t="s">
        <v>40</v>
      </c>
      <c r="F33" s="111"/>
      <c r="G33" s="109" t="s">
        <v>53</v>
      </c>
      <c r="H33" s="109"/>
      <c r="I33" s="109"/>
      <c r="J33" s="109"/>
      <c r="K33" s="109"/>
      <c r="L33" s="109"/>
      <c r="M33" s="109"/>
      <c r="N33" s="109"/>
      <c r="O33" s="102"/>
    </row>
    <row r="34" spans="1:15" s="36" customFormat="1" ht="22" customHeight="1">
      <c r="A34" s="102"/>
      <c r="B34" s="124" t="s">
        <v>32</v>
      </c>
      <c r="C34" s="124"/>
      <c r="D34" s="102"/>
      <c r="E34" s="119" t="s">
        <v>50</v>
      </c>
      <c r="F34" s="119"/>
      <c r="G34" s="109"/>
      <c r="H34" s="109"/>
      <c r="I34" s="109"/>
      <c r="J34" s="109"/>
      <c r="K34" s="109"/>
      <c r="L34" s="109"/>
      <c r="M34" s="109"/>
      <c r="N34" s="109"/>
      <c r="O34" s="102"/>
    </row>
    <row r="35" spans="1:15" s="36" customFormat="1" ht="40" customHeight="1">
      <c r="A35" s="102"/>
      <c r="B35" s="125">
        <f>F93</f>
        <v>3118</v>
      </c>
      <c r="C35" s="125"/>
      <c r="D35" s="102"/>
      <c r="E35" s="110">
        <f>L93</f>
        <v>382</v>
      </c>
      <c r="F35" s="110"/>
      <c r="G35" s="109"/>
      <c r="H35" s="109"/>
      <c r="I35" s="109"/>
      <c r="J35" s="109"/>
      <c r="K35" s="109"/>
      <c r="L35" s="109"/>
      <c r="M35" s="109"/>
      <c r="N35" s="109"/>
      <c r="O35" s="102"/>
    </row>
    <row r="36" spans="1:15" s="36" customFormat="1" ht="10" customHeight="1">
      <c r="A36" s="102"/>
      <c r="B36" s="126"/>
      <c r="C36" s="126"/>
      <c r="D36" s="102"/>
      <c r="E36" s="111"/>
      <c r="F36" s="111"/>
      <c r="G36" s="102"/>
      <c r="H36" s="102"/>
      <c r="I36" s="102"/>
      <c r="J36" s="102"/>
      <c r="K36" s="102"/>
      <c r="L36" s="102"/>
      <c r="M36" s="102"/>
      <c r="N36" s="102"/>
      <c r="O36" s="102"/>
    </row>
    <row r="37" spans="1:15" s="36" customFormat="1" ht="15" customHeight="1">
      <c r="A37" s="102"/>
      <c r="B37" s="71" t="s">
        <v>28</v>
      </c>
      <c r="C37" s="70" t="s">
        <v>38</v>
      </c>
      <c r="D37" s="102"/>
      <c r="E37" s="87" t="s">
        <v>28</v>
      </c>
      <c r="F37" s="88" t="s">
        <v>38</v>
      </c>
      <c r="G37" s="102"/>
      <c r="H37" s="102"/>
      <c r="I37" s="102"/>
      <c r="J37" s="102"/>
      <c r="K37" s="102"/>
      <c r="L37" s="102"/>
      <c r="M37" s="102"/>
      <c r="N37" s="102"/>
      <c r="O37" s="102"/>
    </row>
    <row r="38" spans="1:15" s="36" customFormat="1" ht="25" customHeight="1">
      <c r="A38" s="102"/>
      <c r="B38" s="69">
        <f>F94</f>
        <v>2521</v>
      </c>
      <c r="C38" s="68">
        <f>IFERROR((B35-B38)/B38,"")</f>
        <v>0.23681078936929789</v>
      </c>
      <c r="D38" s="102"/>
      <c r="E38" s="89">
        <f>L94</f>
        <v>284</v>
      </c>
      <c r="F38" s="90">
        <f>IFERROR((E35-E38)/E38,"")</f>
        <v>0.34507042253521125</v>
      </c>
      <c r="G38" s="102"/>
      <c r="H38" s="102"/>
      <c r="I38" s="102"/>
      <c r="J38" s="102"/>
      <c r="K38" s="102"/>
      <c r="L38" s="102"/>
      <c r="M38" s="102"/>
      <c r="N38" s="102"/>
      <c r="O38" s="102"/>
    </row>
    <row r="39" spans="1:15" s="36" customFormat="1" ht="10" customHeight="1">
      <c r="A39" s="102"/>
      <c r="B39" s="72"/>
      <c r="C39" s="72"/>
      <c r="D39" s="102"/>
      <c r="E39" s="91"/>
      <c r="F39" s="91"/>
      <c r="G39" s="102"/>
      <c r="H39" s="102"/>
      <c r="I39" s="102"/>
      <c r="J39" s="102"/>
      <c r="K39" s="102"/>
      <c r="L39" s="102"/>
      <c r="M39" s="102"/>
      <c r="N39" s="102"/>
      <c r="O39" s="102"/>
    </row>
    <row r="40" spans="1:15" s="36" customFormat="1" ht="15" customHeight="1">
      <c r="A40" s="102"/>
      <c r="B40" s="71" t="s">
        <v>27</v>
      </c>
      <c r="C40" s="70" t="s">
        <v>38</v>
      </c>
      <c r="D40" s="102"/>
      <c r="E40" s="87" t="s">
        <v>27</v>
      </c>
      <c r="F40" s="88" t="s">
        <v>38</v>
      </c>
      <c r="G40" s="102"/>
      <c r="H40" s="102"/>
      <c r="I40" s="102"/>
      <c r="J40" s="102"/>
      <c r="K40" s="102"/>
      <c r="L40" s="102"/>
      <c r="M40" s="102"/>
      <c r="N40" s="102"/>
      <c r="O40" s="102"/>
    </row>
    <row r="41" spans="1:15" s="36" customFormat="1" ht="25" customHeight="1">
      <c r="A41" s="102"/>
      <c r="B41" s="69">
        <f>F95</f>
        <v>3100</v>
      </c>
      <c r="C41" s="68">
        <f>IFERROR((B35-B41)/B41,"")</f>
        <v>5.8064516129032262E-3</v>
      </c>
      <c r="D41" s="102"/>
      <c r="E41" s="89">
        <f>L95</f>
        <v>300</v>
      </c>
      <c r="F41" s="90">
        <f>IFERROR((E35-E41)/E41,"")</f>
        <v>0.27333333333333332</v>
      </c>
      <c r="G41" s="102"/>
      <c r="H41" s="102"/>
      <c r="I41" s="102"/>
      <c r="J41" s="102"/>
      <c r="K41" s="102"/>
      <c r="L41" s="102"/>
      <c r="M41" s="102"/>
      <c r="N41" s="102"/>
      <c r="O41" s="102"/>
    </row>
    <row r="42" spans="1:15" s="36" customFormat="1" ht="10" customHeight="1">
      <c r="A42" s="102"/>
      <c r="B42" s="126"/>
      <c r="C42" s="126"/>
      <c r="D42" s="102"/>
      <c r="E42" s="111"/>
      <c r="F42" s="111"/>
      <c r="G42" s="102"/>
      <c r="H42" s="102"/>
      <c r="I42" s="102"/>
      <c r="J42" s="102"/>
      <c r="K42" s="102"/>
      <c r="L42" s="102"/>
      <c r="M42" s="102"/>
      <c r="N42" s="102"/>
      <c r="O42" s="102"/>
    </row>
    <row r="43" spans="1:15" s="36" customFormat="1" ht="21">
      <c r="A43" s="102"/>
      <c r="B43" s="102"/>
      <c r="C43" s="102"/>
      <c r="D43" s="102"/>
      <c r="E43" s="102"/>
      <c r="F43" s="102"/>
      <c r="G43" s="102"/>
      <c r="H43" s="102"/>
      <c r="I43" s="102"/>
      <c r="J43" s="102"/>
      <c r="K43" s="102"/>
      <c r="L43" s="120"/>
      <c r="M43" s="120"/>
      <c r="N43" s="104"/>
      <c r="O43" s="102"/>
    </row>
    <row r="44" spans="1:15" s="36" customFormat="1" ht="13" customHeight="1">
      <c r="A44" s="102"/>
      <c r="B44" s="115"/>
      <c r="C44" s="115"/>
      <c r="D44" s="102"/>
      <c r="E44" s="108"/>
      <c r="F44" s="108"/>
      <c r="G44" s="102"/>
      <c r="H44" s="102"/>
      <c r="I44" s="102"/>
      <c r="J44" s="102"/>
      <c r="K44" s="102"/>
      <c r="L44" s="102"/>
      <c r="M44" s="102"/>
      <c r="N44" s="102"/>
      <c r="O44" s="102"/>
    </row>
    <row r="45" spans="1:15" s="36" customFormat="1" ht="22" customHeight="1">
      <c r="A45" s="102"/>
      <c r="B45" s="127" t="s">
        <v>31</v>
      </c>
      <c r="C45" s="127"/>
      <c r="D45" s="102"/>
      <c r="E45" s="112" t="s">
        <v>51</v>
      </c>
      <c r="F45" s="112"/>
      <c r="G45" s="102"/>
      <c r="H45" s="102"/>
      <c r="I45" s="102"/>
      <c r="J45" s="102"/>
      <c r="K45" s="102"/>
      <c r="L45" s="102"/>
      <c r="M45" s="102"/>
      <c r="N45" s="102"/>
      <c r="O45" s="102"/>
    </row>
    <row r="46" spans="1:15" s="36" customFormat="1" ht="40" customHeight="1">
      <c r="A46" s="102"/>
      <c r="B46" s="114">
        <f>G93</f>
        <v>1233</v>
      </c>
      <c r="C46" s="114"/>
      <c r="D46" s="102"/>
      <c r="E46" s="107">
        <f>M93</f>
        <v>237</v>
      </c>
      <c r="F46" s="107"/>
      <c r="G46" s="102"/>
      <c r="H46" s="102"/>
      <c r="I46" s="102"/>
      <c r="J46" s="102"/>
      <c r="K46" s="102"/>
      <c r="L46" s="102"/>
      <c r="M46" s="102"/>
      <c r="N46" s="102"/>
      <c r="O46" s="102"/>
    </row>
    <row r="47" spans="1:15" s="36" customFormat="1" ht="10" customHeight="1">
      <c r="A47" s="102"/>
      <c r="B47" s="115"/>
      <c r="C47" s="115"/>
      <c r="D47" s="102"/>
      <c r="E47" s="108"/>
      <c r="F47" s="108"/>
      <c r="G47" s="102"/>
      <c r="H47" s="102"/>
      <c r="I47" s="102"/>
      <c r="J47" s="102"/>
      <c r="K47" s="102"/>
      <c r="L47" s="102"/>
      <c r="M47" s="102"/>
      <c r="N47" s="102"/>
      <c r="O47" s="102"/>
    </row>
    <row r="48" spans="1:15" s="36" customFormat="1" ht="15" customHeight="1">
      <c r="A48" s="102"/>
      <c r="B48" s="66" t="s">
        <v>28</v>
      </c>
      <c r="C48" s="65" t="s">
        <v>38</v>
      </c>
      <c r="D48" s="102"/>
      <c r="E48" s="92" t="s">
        <v>28</v>
      </c>
      <c r="F48" s="93" t="s">
        <v>38</v>
      </c>
      <c r="G48" s="102"/>
      <c r="H48" s="102"/>
      <c r="I48" s="102"/>
      <c r="J48" s="102"/>
      <c r="K48" s="102"/>
      <c r="L48" s="102"/>
      <c r="M48" s="102"/>
      <c r="N48" s="102"/>
      <c r="O48" s="102"/>
    </row>
    <row r="49" spans="1:15" s="36" customFormat="1" ht="25" customHeight="1">
      <c r="A49" s="102"/>
      <c r="B49" s="64">
        <f>G94</f>
        <v>986</v>
      </c>
      <c r="C49" s="63">
        <f>IFERROR((B46-B49)/B49,"")</f>
        <v>0.25050709939148075</v>
      </c>
      <c r="D49" s="102"/>
      <c r="E49" s="94">
        <f>M94</f>
        <v>186</v>
      </c>
      <c r="F49" s="95">
        <f>IFERROR((E46-E49)/E49,"")</f>
        <v>0.27419354838709675</v>
      </c>
      <c r="G49" s="102"/>
      <c r="H49" s="102"/>
      <c r="I49" s="102"/>
      <c r="J49" s="102"/>
      <c r="K49" s="102"/>
      <c r="L49" s="102"/>
      <c r="M49" s="102"/>
      <c r="N49" s="102"/>
      <c r="O49" s="102"/>
    </row>
    <row r="50" spans="1:15" s="36" customFormat="1" ht="10" customHeight="1">
      <c r="A50" s="102"/>
      <c r="B50" s="67"/>
      <c r="C50" s="67"/>
      <c r="D50" s="102"/>
      <c r="E50" s="96"/>
      <c r="F50" s="96"/>
      <c r="G50" s="102"/>
      <c r="H50" s="102"/>
      <c r="I50" s="102"/>
      <c r="J50" s="102"/>
      <c r="K50" s="102"/>
      <c r="L50" s="102"/>
      <c r="M50" s="102"/>
      <c r="N50" s="102"/>
      <c r="O50" s="102"/>
    </row>
    <row r="51" spans="1:15" s="36" customFormat="1" ht="15" customHeight="1">
      <c r="A51" s="102"/>
      <c r="B51" s="66" t="s">
        <v>27</v>
      </c>
      <c r="C51" s="65" t="s">
        <v>38</v>
      </c>
      <c r="D51" s="102"/>
      <c r="E51" s="92" t="s">
        <v>27</v>
      </c>
      <c r="F51" s="93" t="s">
        <v>38</v>
      </c>
      <c r="G51" s="102"/>
      <c r="H51" s="102"/>
      <c r="I51" s="102"/>
      <c r="J51" s="102"/>
      <c r="K51" s="102"/>
      <c r="L51" s="102"/>
      <c r="M51" s="102"/>
      <c r="N51" s="102"/>
      <c r="O51" s="102"/>
    </row>
    <row r="52" spans="1:15" s="36" customFormat="1" ht="25" customHeight="1">
      <c r="A52" s="102"/>
      <c r="B52" s="64">
        <f>G95</f>
        <v>1100</v>
      </c>
      <c r="C52" s="63">
        <f>IFERROR((B46-B52)/B52,"")</f>
        <v>0.12090909090909091</v>
      </c>
      <c r="D52" s="102"/>
      <c r="E52" s="94">
        <f>M95</f>
        <v>200</v>
      </c>
      <c r="F52" s="95">
        <f>IFERROR((E46-E52)/E52,"")</f>
        <v>0.185</v>
      </c>
      <c r="G52" s="102"/>
      <c r="H52" s="102"/>
      <c r="I52" s="102"/>
      <c r="J52" s="102"/>
      <c r="K52" s="102"/>
      <c r="L52" s="102"/>
      <c r="M52" s="102"/>
      <c r="N52" s="102"/>
      <c r="O52" s="102"/>
    </row>
    <row r="53" spans="1:15" s="36" customFormat="1" ht="10" customHeight="1">
      <c r="A53" s="102"/>
      <c r="B53" s="115"/>
      <c r="C53" s="115"/>
      <c r="D53" s="102"/>
      <c r="E53" s="108"/>
      <c r="F53" s="108"/>
      <c r="G53" s="102"/>
      <c r="H53" s="102"/>
      <c r="I53" s="102"/>
      <c r="J53" s="102"/>
      <c r="K53" s="102"/>
      <c r="L53" s="102"/>
      <c r="M53" s="102"/>
      <c r="N53" s="102"/>
      <c r="O53" s="102"/>
    </row>
    <row r="54" spans="1:15" s="36" customFormat="1" ht="21">
      <c r="A54" s="102"/>
      <c r="B54" s="102"/>
      <c r="C54" s="102"/>
      <c r="D54" s="102"/>
      <c r="E54" s="102"/>
      <c r="F54" s="102"/>
      <c r="G54" s="102"/>
      <c r="H54" s="102"/>
      <c r="I54" s="102"/>
      <c r="J54" s="102"/>
      <c r="K54" s="102"/>
      <c r="L54" s="120"/>
      <c r="M54" s="120"/>
      <c r="N54" s="104"/>
      <c r="O54" s="102"/>
    </row>
    <row r="55" spans="1:15" s="36" customFormat="1" ht="17" thickBot="1">
      <c r="A55" s="103"/>
      <c r="B55" s="103"/>
      <c r="C55" s="103"/>
      <c r="D55" s="103"/>
      <c r="E55" s="103"/>
      <c r="F55" s="103"/>
      <c r="G55" s="103"/>
      <c r="H55" s="103"/>
      <c r="I55" s="103"/>
      <c r="J55" s="103"/>
      <c r="K55" s="103"/>
      <c r="L55" s="103"/>
      <c r="M55" s="103"/>
      <c r="N55" s="103"/>
      <c r="O55" s="103"/>
    </row>
    <row r="56" spans="1:15" s="36" customFormat="1" ht="13" customHeight="1"/>
    <row r="57" spans="1:15" s="36" customFormat="1" ht="31" customHeight="1">
      <c r="B57" s="45" t="s">
        <v>37</v>
      </c>
      <c r="E57" s="11" t="s">
        <v>34</v>
      </c>
      <c r="J57" s="45" t="s">
        <v>43</v>
      </c>
      <c r="M57" s="11"/>
    </row>
    <row r="58" spans="1:15" ht="38" customHeight="1">
      <c r="A58" s="52"/>
      <c r="B58" s="44" t="s">
        <v>36</v>
      </c>
      <c r="C58" s="44" t="s">
        <v>48</v>
      </c>
      <c r="D58" s="44" t="s">
        <v>33</v>
      </c>
      <c r="E58" s="44" t="s">
        <v>42</v>
      </c>
      <c r="F58" s="44" t="s">
        <v>32</v>
      </c>
      <c r="G58" s="44" t="s">
        <v>31</v>
      </c>
      <c r="H58" s="44" t="s">
        <v>30</v>
      </c>
      <c r="J58" s="44" t="s">
        <v>36</v>
      </c>
      <c r="K58" s="44" t="s">
        <v>44</v>
      </c>
      <c r="L58" s="44" t="s">
        <v>45</v>
      </c>
      <c r="M58" s="44" t="s">
        <v>46</v>
      </c>
      <c r="N58" s="36"/>
      <c r="O58" s="36"/>
    </row>
    <row r="59" spans="1:15">
      <c r="A59" s="36"/>
      <c r="B59" s="51">
        <v>1</v>
      </c>
      <c r="C59" s="50">
        <v>17126</v>
      </c>
      <c r="D59" s="50">
        <v>752</v>
      </c>
      <c r="E59" s="80">
        <f>IFERROR(D59/C59,"")</f>
        <v>4.3909844680602592E-2</v>
      </c>
      <c r="F59" s="50">
        <v>118</v>
      </c>
      <c r="G59" s="49">
        <v>46</v>
      </c>
      <c r="H59" s="49">
        <v>19</v>
      </c>
      <c r="J59" s="51">
        <v>1</v>
      </c>
      <c r="K59" s="50">
        <v>13</v>
      </c>
      <c r="L59" s="50">
        <v>17</v>
      </c>
      <c r="M59" s="49">
        <v>9</v>
      </c>
      <c r="N59" s="36"/>
      <c r="O59" s="36"/>
    </row>
    <row r="60" spans="1:15">
      <c r="A60" s="36"/>
      <c r="B60" s="51">
        <f t="shared" ref="B60:B87" si="0">B59+1</f>
        <v>2</v>
      </c>
      <c r="C60" s="50">
        <v>19934</v>
      </c>
      <c r="D60" s="50">
        <v>665</v>
      </c>
      <c r="E60" s="80">
        <f t="shared" ref="E60:E89" si="1">IFERROR(D60/C60,"")</f>
        <v>3.3360088291361494E-2</v>
      </c>
      <c r="F60" s="50">
        <v>82</v>
      </c>
      <c r="G60" s="49">
        <v>31</v>
      </c>
      <c r="H60" s="49">
        <v>20</v>
      </c>
      <c r="J60" s="51">
        <f t="shared" ref="J60:J87" si="2">J59+1</f>
        <v>2</v>
      </c>
      <c r="K60" s="50">
        <v>0</v>
      </c>
      <c r="L60" s="50">
        <v>16</v>
      </c>
      <c r="M60" s="49">
        <v>8</v>
      </c>
      <c r="N60" s="36"/>
      <c r="O60" s="36"/>
    </row>
    <row r="61" spans="1:15">
      <c r="A61" s="36"/>
      <c r="B61" s="51">
        <f t="shared" si="0"/>
        <v>3</v>
      </c>
      <c r="C61" s="50">
        <v>18433</v>
      </c>
      <c r="D61" s="50">
        <v>695</v>
      </c>
      <c r="E61" s="80">
        <f t="shared" si="1"/>
        <v>3.7704117615146748E-2</v>
      </c>
      <c r="F61" s="50">
        <v>90</v>
      </c>
      <c r="G61" s="49">
        <v>33</v>
      </c>
      <c r="H61" s="49">
        <v>19</v>
      </c>
      <c r="J61" s="51">
        <f t="shared" si="2"/>
        <v>3</v>
      </c>
      <c r="K61" s="50">
        <v>16</v>
      </c>
      <c r="L61" s="50">
        <v>17</v>
      </c>
      <c r="M61" s="49">
        <v>11</v>
      </c>
      <c r="N61" s="36"/>
      <c r="O61" s="36"/>
    </row>
    <row r="62" spans="1:15">
      <c r="A62" s="36"/>
      <c r="B62" s="51">
        <f t="shared" si="0"/>
        <v>4</v>
      </c>
      <c r="C62" s="50">
        <v>20330</v>
      </c>
      <c r="D62" s="50">
        <v>596</v>
      </c>
      <c r="E62" s="80">
        <f t="shared" si="1"/>
        <v>2.9316281357599606E-2</v>
      </c>
      <c r="F62" s="50">
        <v>115</v>
      </c>
      <c r="G62" s="49">
        <v>31</v>
      </c>
      <c r="H62" s="49">
        <v>21</v>
      </c>
      <c r="J62" s="51">
        <f t="shared" si="2"/>
        <v>4</v>
      </c>
      <c r="K62" s="50">
        <v>13</v>
      </c>
      <c r="L62" s="50">
        <v>14</v>
      </c>
      <c r="M62" s="49">
        <v>7</v>
      </c>
      <c r="N62" s="36"/>
      <c r="O62" s="36"/>
    </row>
    <row r="63" spans="1:15">
      <c r="A63" s="36"/>
      <c r="B63" s="51">
        <f t="shared" si="0"/>
        <v>5</v>
      </c>
      <c r="C63" s="50">
        <v>21225</v>
      </c>
      <c r="D63" s="50">
        <v>660</v>
      </c>
      <c r="E63" s="80">
        <f t="shared" si="1"/>
        <v>3.109540636042403E-2</v>
      </c>
      <c r="F63" s="50">
        <v>122</v>
      </c>
      <c r="G63" s="49">
        <v>39</v>
      </c>
      <c r="H63" s="49">
        <v>15</v>
      </c>
      <c r="J63" s="51">
        <f t="shared" si="2"/>
        <v>5</v>
      </c>
      <c r="K63" s="50">
        <v>9</v>
      </c>
      <c r="L63" s="50">
        <v>12</v>
      </c>
      <c r="M63" s="49">
        <v>7</v>
      </c>
    </row>
    <row r="64" spans="1:15">
      <c r="A64" s="36"/>
      <c r="B64" s="51">
        <f t="shared" si="0"/>
        <v>6</v>
      </c>
      <c r="C64" s="50">
        <v>17136</v>
      </c>
      <c r="D64" s="50">
        <v>655</v>
      </c>
      <c r="E64" s="80">
        <f t="shared" si="1"/>
        <v>3.8223622782446315E-2</v>
      </c>
      <c r="F64" s="50">
        <v>89</v>
      </c>
      <c r="G64" s="49">
        <v>33</v>
      </c>
      <c r="H64" s="49">
        <v>22</v>
      </c>
      <c r="J64" s="51">
        <f t="shared" si="2"/>
        <v>6</v>
      </c>
      <c r="K64" s="50">
        <v>0</v>
      </c>
      <c r="L64" s="50">
        <v>14</v>
      </c>
      <c r="M64" s="49">
        <v>13</v>
      </c>
    </row>
    <row r="65" spans="1:13">
      <c r="A65" s="36"/>
      <c r="B65" s="51">
        <f t="shared" si="0"/>
        <v>7</v>
      </c>
      <c r="C65" s="50">
        <v>18225</v>
      </c>
      <c r="D65" s="50">
        <v>734</v>
      </c>
      <c r="E65" s="80">
        <f t="shared" si="1"/>
        <v>4.0274348422496574E-2</v>
      </c>
      <c r="F65" s="50">
        <v>99</v>
      </c>
      <c r="G65" s="49">
        <v>47</v>
      </c>
      <c r="H65" s="49">
        <v>17</v>
      </c>
      <c r="J65" s="51">
        <f t="shared" si="2"/>
        <v>7</v>
      </c>
      <c r="K65" s="50">
        <v>16</v>
      </c>
      <c r="L65" s="50">
        <v>1</v>
      </c>
      <c r="M65" s="49">
        <v>4</v>
      </c>
    </row>
    <row r="66" spans="1:13">
      <c r="A66" s="36"/>
      <c r="B66" s="51">
        <f t="shared" si="0"/>
        <v>8</v>
      </c>
      <c r="C66" s="50">
        <v>18425</v>
      </c>
      <c r="D66" s="50">
        <v>683</v>
      </c>
      <c r="E66" s="80">
        <f t="shared" si="1"/>
        <v>3.7069199457259158E-2</v>
      </c>
      <c r="F66" s="50">
        <v>84</v>
      </c>
      <c r="G66" s="49">
        <v>44</v>
      </c>
      <c r="H66" s="49">
        <v>13</v>
      </c>
      <c r="J66" s="51">
        <f t="shared" si="2"/>
        <v>8</v>
      </c>
      <c r="K66" s="50">
        <v>11</v>
      </c>
      <c r="L66" s="50">
        <v>16</v>
      </c>
      <c r="M66" s="49">
        <v>9</v>
      </c>
    </row>
    <row r="67" spans="1:13">
      <c r="A67" s="36"/>
      <c r="B67" s="51">
        <f t="shared" si="0"/>
        <v>9</v>
      </c>
      <c r="C67" s="50">
        <v>19449</v>
      </c>
      <c r="D67" s="50">
        <v>786</v>
      </c>
      <c r="E67" s="80">
        <f t="shared" si="1"/>
        <v>4.0413388863180626E-2</v>
      </c>
      <c r="F67" s="50">
        <v>118</v>
      </c>
      <c r="G67" s="49">
        <v>31</v>
      </c>
      <c r="H67" s="49">
        <v>22</v>
      </c>
      <c r="J67" s="51">
        <f t="shared" si="2"/>
        <v>9</v>
      </c>
      <c r="K67" s="50">
        <v>0</v>
      </c>
      <c r="L67" s="50">
        <v>18</v>
      </c>
      <c r="M67" s="49">
        <v>6</v>
      </c>
    </row>
    <row r="68" spans="1:13">
      <c r="A68" s="36"/>
      <c r="B68" s="51">
        <f t="shared" si="0"/>
        <v>10</v>
      </c>
      <c r="C68" s="50">
        <v>17000</v>
      </c>
      <c r="D68" s="50">
        <v>705</v>
      </c>
      <c r="E68" s="80">
        <f t="shared" si="1"/>
        <v>4.147058823529412E-2</v>
      </c>
      <c r="F68" s="50">
        <v>85</v>
      </c>
      <c r="G68" s="49">
        <v>50</v>
      </c>
      <c r="H68" s="49">
        <v>17</v>
      </c>
      <c r="J68" s="51">
        <f t="shared" si="2"/>
        <v>10</v>
      </c>
      <c r="K68" s="50">
        <v>7</v>
      </c>
      <c r="L68" s="50">
        <v>14</v>
      </c>
      <c r="M68" s="49">
        <v>0</v>
      </c>
    </row>
    <row r="69" spans="1:13">
      <c r="A69" s="36"/>
      <c r="B69" s="51">
        <f t="shared" si="0"/>
        <v>11</v>
      </c>
      <c r="C69" s="50">
        <v>20402</v>
      </c>
      <c r="D69" s="50">
        <v>622</v>
      </c>
      <c r="E69" s="80">
        <f t="shared" si="1"/>
        <v>3.0487207136555238E-2</v>
      </c>
      <c r="F69" s="50">
        <v>102</v>
      </c>
      <c r="G69" s="49">
        <v>31</v>
      </c>
      <c r="H69" s="49">
        <v>19</v>
      </c>
      <c r="J69" s="51">
        <f t="shared" si="2"/>
        <v>11</v>
      </c>
      <c r="K69" s="50">
        <v>12</v>
      </c>
      <c r="L69" s="50">
        <v>15</v>
      </c>
      <c r="M69" s="49">
        <v>6</v>
      </c>
    </row>
    <row r="70" spans="1:13">
      <c r="A70" s="36"/>
      <c r="B70" s="51">
        <f t="shared" si="0"/>
        <v>12</v>
      </c>
      <c r="C70" s="50">
        <v>20174</v>
      </c>
      <c r="D70" s="50">
        <v>643</v>
      </c>
      <c r="E70" s="80">
        <f t="shared" si="1"/>
        <v>3.1872707445226529E-2</v>
      </c>
      <c r="F70" s="50">
        <v>105</v>
      </c>
      <c r="G70" s="49">
        <v>34</v>
      </c>
      <c r="H70" s="49">
        <v>14</v>
      </c>
      <c r="J70" s="51">
        <f t="shared" si="2"/>
        <v>12</v>
      </c>
      <c r="K70" s="50">
        <v>4</v>
      </c>
      <c r="L70" s="50">
        <v>16</v>
      </c>
      <c r="M70" s="49">
        <v>5</v>
      </c>
    </row>
    <row r="71" spans="1:13">
      <c r="A71" s="36"/>
      <c r="B71" s="51">
        <f t="shared" si="0"/>
        <v>13</v>
      </c>
      <c r="C71" s="50">
        <v>19600</v>
      </c>
      <c r="D71" s="50">
        <v>685</v>
      </c>
      <c r="E71" s="80">
        <f t="shared" si="1"/>
        <v>3.4948979591836737E-2</v>
      </c>
      <c r="F71" s="50">
        <v>86</v>
      </c>
      <c r="G71" s="49">
        <v>45</v>
      </c>
      <c r="H71" s="49">
        <v>16</v>
      </c>
      <c r="J71" s="51">
        <f t="shared" si="2"/>
        <v>13</v>
      </c>
      <c r="K71" s="50">
        <v>10</v>
      </c>
      <c r="L71" s="50">
        <v>6</v>
      </c>
      <c r="M71" s="49">
        <v>0</v>
      </c>
    </row>
    <row r="72" spans="1:13">
      <c r="A72" s="36"/>
      <c r="B72" s="51">
        <f t="shared" si="0"/>
        <v>14</v>
      </c>
      <c r="C72" s="50">
        <v>15951</v>
      </c>
      <c r="D72" s="50">
        <v>608</v>
      </c>
      <c r="E72" s="80">
        <f t="shared" si="1"/>
        <v>3.8116732493260613E-2</v>
      </c>
      <c r="F72" s="50">
        <v>101</v>
      </c>
      <c r="G72" s="49">
        <v>32</v>
      </c>
      <c r="H72" s="49">
        <v>17</v>
      </c>
      <c r="J72" s="51">
        <f t="shared" si="2"/>
        <v>14</v>
      </c>
      <c r="K72" s="50">
        <v>9</v>
      </c>
      <c r="L72" s="50">
        <v>18</v>
      </c>
      <c r="M72" s="49">
        <v>16</v>
      </c>
    </row>
    <row r="73" spans="1:13">
      <c r="A73" s="36"/>
      <c r="B73" s="51">
        <f t="shared" si="0"/>
        <v>15</v>
      </c>
      <c r="C73" s="50">
        <v>15392</v>
      </c>
      <c r="D73" s="50">
        <v>594</v>
      </c>
      <c r="E73" s="80">
        <f t="shared" si="1"/>
        <v>3.859147609147609E-2</v>
      </c>
      <c r="F73" s="50">
        <v>101</v>
      </c>
      <c r="G73" s="49">
        <v>48</v>
      </c>
      <c r="H73" s="49">
        <v>22</v>
      </c>
      <c r="J73" s="51">
        <f t="shared" si="2"/>
        <v>15</v>
      </c>
      <c r="K73" s="50">
        <v>6</v>
      </c>
      <c r="L73" s="50">
        <v>0</v>
      </c>
      <c r="M73" s="49">
        <v>9</v>
      </c>
    </row>
    <row r="74" spans="1:13">
      <c r="A74" s="36"/>
      <c r="B74" s="51">
        <f t="shared" si="0"/>
        <v>16</v>
      </c>
      <c r="C74" s="50">
        <v>15180</v>
      </c>
      <c r="D74" s="50">
        <v>612</v>
      </c>
      <c r="E74" s="80">
        <f t="shared" si="1"/>
        <v>4.0316205533596841E-2</v>
      </c>
      <c r="F74" s="50">
        <v>94</v>
      </c>
      <c r="G74" s="49">
        <v>44</v>
      </c>
      <c r="H74" s="49">
        <v>18</v>
      </c>
      <c r="J74" s="51">
        <f t="shared" si="2"/>
        <v>16</v>
      </c>
      <c r="K74" s="50">
        <v>3</v>
      </c>
      <c r="L74" s="50">
        <v>18</v>
      </c>
      <c r="M74" s="49">
        <v>12</v>
      </c>
    </row>
    <row r="75" spans="1:13">
      <c r="A75" s="36"/>
      <c r="B75" s="51">
        <f t="shared" si="0"/>
        <v>17</v>
      </c>
      <c r="C75" s="50">
        <v>19533</v>
      </c>
      <c r="D75" s="50">
        <v>730</v>
      </c>
      <c r="E75" s="80">
        <f t="shared" si="1"/>
        <v>3.7372651410433624E-2</v>
      </c>
      <c r="F75" s="50">
        <v>108</v>
      </c>
      <c r="G75" s="49">
        <v>31</v>
      </c>
      <c r="H75" s="49">
        <v>17</v>
      </c>
      <c r="J75" s="51">
        <f t="shared" si="2"/>
        <v>17</v>
      </c>
      <c r="K75" s="50">
        <v>7</v>
      </c>
      <c r="L75" s="50">
        <v>0</v>
      </c>
      <c r="M75" s="49">
        <v>1</v>
      </c>
    </row>
    <row r="76" spans="1:13">
      <c r="A76" s="36"/>
      <c r="B76" s="51">
        <f t="shared" si="0"/>
        <v>18</v>
      </c>
      <c r="C76" s="50">
        <v>21375</v>
      </c>
      <c r="D76" s="50">
        <v>668</v>
      </c>
      <c r="E76" s="80">
        <f t="shared" si="1"/>
        <v>3.1251461988304093E-2</v>
      </c>
      <c r="F76" s="50">
        <v>95</v>
      </c>
      <c r="G76" s="49">
        <v>40</v>
      </c>
      <c r="H76" s="49">
        <v>19</v>
      </c>
      <c r="J76" s="51">
        <f t="shared" si="2"/>
        <v>18</v>
      </c>
      <c r="K76" s="50">
        <v>10</v>
      </c>
      <c r="L76" s="50">
        <v>15</v>
      </c>
      <c r="M76" s="49">
        <v>14</v>
      </c>
    </row>
    <row r="77" spans="1:13">
      <c r="A77" s="36"/>
      <c r="B77" s="51">
        <f t="shared" si="0"/>
        <v>19</v>
      </c>
      <c r="C77" s="50">
        <v>20225</v>
      </c>
      <c r="D77" s="50">
        <v>752</v>
      </c>
      <c r="E77" s="80">
        <f t="shared" si="1"/>
        <v>3.718170580964153E-2</v>
      </c>
      <c r="F77" s="50">
        <v>86</v>
      </c>
      <c r="G77" s="49">
        <v>49</v>
      </c>
      <c r="H77" s="49">
        <v>13</v>
      </c>
      <c r="J77" s="51">
        <f t="shared" si="2"/>
        <v>19</v>
      </c>
      <c r="K77" s="50">
        <v>9</v>
      </c>
      <c r="L77" s="50">
        <v>14</v>
      </c>
      <c r="M77" s="49">
        <v>2</v>
      </c>
    </row>
    <row r="78" spans="1:13">
      <c r="A78" s="36"/>
      <c r="B78" s="51">
        <f t="shared" si="0"/>
        <v>20</v>
      </c>
      <c r="C78" s="50">
        <v>14903</v>
      </c>
      <c r="D78" s="50">
        <v>680</v>
      </c>
      <c r="E78" s="80">
        <f t="shared" si="1"/>
        <v>4.5628396967053612E-2</v>
      </c>
      <c r="F78" s="50">
        <v>97</v>
      </c>
      <c r="G78" s="49">
        <v>45</v>
      </c>
      <c r="H78" s="49">
        <v>20</v>
      </c>
      <c r="J78" s="51">
        <f t="shared" si="2"/>
        <v>20</v>
      </c>
      <c r="K78" s="50">
        <v>4</v>
      </c>
      <c r="L78" s="50">
        <v>6</v>
      </c>
      <c r="M78" s="49">
        <v>4</v>
      </c>
    </row>
    <row r="79" spans="1:13">
      <c r="A79" s="36"/>
      <c r="B79" s="51">
        <f t="shared" si="0"/>
        <v>21</v>
      </c>
      <c r="C79" s="50">
        <v>17533</v>
      </c>
      <c r="D79" s="50">
        <v>658</v>
      </c>
      <c r="E79" s="80">
        <f t="shared" si="1"/>
        <v>3.7529230593737521E-2</v>
      </c>
      <c r="F79" s="50">
        <v>118</v>
      </c>
      <c r="G79" s="49">
        <v>32</v>
      </c>
      <c r="H79" s="49">
        <v>19</v>
      </c>
      <c r="J79" s="51">
        <f t="shared" si="2"/>
        <v>21</v>
      </c>
      <c r="K79" s="50">
        <v>3</v>
      </c>
      <c r="L79" s="50">
        <v>15</v>
      </c>
      <c r="M79" s="49">
        <v>0</v>
      </c>
    </row>
    <row r="80" spans="1:13">
      <c r="A80" s="36"/>
      <c r="B80" s="51">
        <f t="shared" si="0"/>
        <v>22</v>
      </c>
      <c r="C80" s="50">
        <v>20465</v>
      </c>
      <c r="D80" s="50">
        <v>658</v>
      </c>
      <c r="E80" s="80">
        <f t="shared" si="1"/>
        <v>3.2152455411678472E-2</v>
      </c>
      <c r="F80" s="50">
        <v>101</v>
      </c>
      <c r="G80" s="49">
        <v>39</v>
      </c>
      <c r="H80" s="49">
        <v>20</v>
      </c>
      <c r="J80" s="51">
        <f t="shared" si="2"/>
        <v>22</v>
      </c>
      <c r="K80" s="50">
        <v>12</v>
      </c>
      <c r="L80" s="50">
        <v>18</v>
      </c>
      <c r="M80" s="49">
        <v>18</v>
      </c>
    </row>
    <row r="81" spans="1:14">
      <c r="A81" s="36"/>
      <c r="B81" s="51">
        <f t="shared" si="0"/>
        <v>23</v>
      </c>
      <c r="C81" s="50">
        <v>20366</v>
      </c>
      <c r="D81" s="50">
        <v>816</v>
      </c>
      <c r="E81" s="80">
        <f t="shared" si="1"/>
        <v>4.006677796327212E-2</v>
      </c>
      <c r="F81" s="50">
        <v>102</v>
      </c>
      <c r="G81" s="49">
        <v>34</v>
      </c>
      <c r="H81" s="49">
        <v>21</v>
      </c>
      <c r="J81" s="51">
        <f t="shared" si="2"/>
        <v>23</v>
      </c>
      <c r="K81" s="50">
        <v>10</v>
      </c>
      <c r="L81" s="50">
        <v>15</v>
      </c>
      <c r="M81" s="49">
        <v>12</v>
      </c>
    </row>
    <row r="82" spans="1:14">
      <c r="A82" s="36"/>
      <c r="B82" s="51">
        <f t="shared" si="0"/>
        <v>24</v>
      </c>
      <c r="C82" s="50">
        <v>17090</v>
      </c>
      <c r="D82" s="50">
        <v>618</v>
      </c>
      <c r="E82" s="80">
        <f t="shared" si="1"/>
        <v>3.6161497952018722E-2</v>
      </c>
      <c r="F82" s="50">
        <v>103</v>
      </c>
      <c r="G82" s="49">
        <v>46</v>
      </c>
      <c r="H82" s="49">
        <v>21</v>
      </c>
      <c r="J82" s="51">
        <f t="shared" si="2"/>
        <v>24</v>
      </c>
      <c r="K82" s="50">
        <v>8</v>
      </c>
      <c r="L82" s="50">
        <v>11</v>
      </c>
      <c r="M82" s="49">
        <v>3</v>
      </c>
    </row>
    <row r="83" spans="1:14">
      <c r="A83" s="36"/>
      <c r="B83" s="51">
        <f t="shared" si="0"/>
        <v>25</v>
      </c>
      <c r="C83" s="50">
        <v>17109</v>
      </c>
      <c r="D83" s="50">
        <v>675</v>
      </c>
      <c r="E83" s="80">
        <f t="shared" si="1"/>
        <v>3.945291951604419E-2</v>
      </c>
      <c r="F83" s="50">
        <v>118</v>
      </c>
      <c r="G83" s="49">
        <v>35</v>
      </c>
      <c r="H83" s="49">
        <v>13</v>
      </c>
      <c r="J83" s="51">
        <f t="shared" si="2"/>
        <v>25</v>
      </c>
      <c r="K83" s="50">
        <v>12</v>
      </c>
      <c r="L83" s="50">
        <v>0</v>
      </c>
      <c r="M83" s="49">
        <v>14</v>
      </c>
    </row>
    <row r="84" spans="1:14">
      <c r="A84" s="36"/>
      <c r="B84" s="51">
        <f t="shared" si="0"/>
        <v>26</v>
      </c>
      <c r="C84" s="50">
        <v>16168</v>
      </c>
      <c r="D84" s="50">
        <v>680</v>
      </c>
      <c r="E84" s="80">
        <f t="shared" si="1"/>
        <v>4.2058386937159825E-2</v>
      </c>
      <c r="F84" s="50">
        <v>113</v>
      </c>
      <c r="G84" s="49">
        <v>31</v>
      </c>
      <c r="H84" s="49">
        <v>20</v>
      </c>
      <c r="J84" s="51">
        <f t="shared" si="2"/>
        <v>26</v>
      </c>
      <c r="K84" s="50">
        <v>13</v>
      </c>
      <c r="L84" s="50">
        <v>10</v>
      </c>
      <c r="M84" s="49">
        <v>3</v>
      </c>
    </row>
    <row r="85" spans="1:14">
      <c r="A85" s="36"/>
      <c r="B85" s="51">
        <f t="shared" si="0"/>
        <v>27</v>
      </c>
      <c r="C85" s="50">
        <v>14837</v>
      </c>
      <c r="D85" s="50">
        <v>788</v>
      </c>
      <c r="E85" s="80">
        <f t="shared" si="1"/>
        <v>5.3110467075554356E-2</v>
      </c>
      <c r="F85" s="50">
        <v>95</v>
      </c>
      <c r="G85" s="49">
        <v>45</v>
      </c>
      <c r="H85" s="49">
        <v>16</v>
      </c>
      <c r="J85" s="51">
        <f t="shared" si="2"/>
        <v>27</v>
      </c>
      <c r="K85" s="50">
        <v>9</v>
      </c>
      <c r="L85" s="50">
        <v>11</v>
      </c>
      <c r="M85" s="49">
        <v>13</v>
      </c>
    </row>
    <row r="86" spans="1:14">
      <c r="A86" s="36"/>
      <c r="B86" s="51">
        <f t="shared" si="0"/>
        <v>28</v>
      </c>
      <c r="C86" s="50">
        <v>19796</v>
      </c>
      <c r="D86" s="50">
        <v>614</v>
      </c>
      <c r="E86" s="80">
        <f t="shared" si="1"/>
        <v>3.1016366942816731E-2</v>
      </c>
      <c r="F86" s="50">
        <v>93</v>
      </c>
      <c r="G86" s="49">
        <v>51</v>
      </c>
      <c r="H86" s="49">
        <v>19</v>
      </c>
      <c r="J86" s="51">
        <f t="shared" si="2"/>
        <v>28</v>
      </c>
      <c r="K86" s="50">
        <v>3</v>
      </c>
      <c r="L86" s="50">
        <v>17</v>
      </c>
      <c r="M86" s="49">
        <v>17</v>
      </c>
    </row>
    <row r="87" spans="1:14">
      <c r="A87" s="36"/>
      <c r="B87" s="51">
        <f t="shared" si="0"/>
        <v>29</v>
      </c>
      <c r="C87" s="50">
        <v>20803</v>
      </c>
      <c r="D87" s="50">
        <v>685</v>
      </c>
      <c r="E87" s="80">
        <f t="shared" si="1"/>
        <v>3.2927943085131951E-2</v>
      </c>
      <c r="F87" s="50">
        <v>94</v>
      </c>
      <c r="G87" s="49">
        <v>51</v>
      </c>
      <c r="H87" s="49">
        <v>16</v>
      </c>
      <c r="J87" s="51">
        <f t="shared" si="2"/>
        <v>29</v>
      </c>
      <c r="K87" s="50">
        <v>6</v>
      </c>
      <c r="L87" s="50">
        <v>17</v>
      </c>
      <c r="M87" s="49">
        <v>0</v>
      </c>
    </row>
    <row r="88" spans="1:14">
      <c r="A88" s="36"/>
      <c r="B88" s="51">
        <v>30</v>
      </c>
      <c r="C88" s="50">
        <v>20767</v>
      </c>
      <c r="D88" s="50">
        <v>667</v>
      </c>
      <c r="E88" s="80">
        <f t="shared" si="1"/>
        <v>3.2118264554341025E-2</v>
      </c>
      <c r="F88" s="50">
        <v>93</v>
      </c>
      <c r="G88" s="49">
        <v>41</v>
      </c>
      <c r="H88" s="49">
        <v>20</v>
      </c>
      <c r="J88" s="51">
        <v>30</v>
      </c>
      <c r="K88" s="50">
        <v>15</v>
      </c>
      <c r="L88" s="50">
        <v>11</v>
      </c>
      <c r="M88" s="49">
        <v>9</v>
      </c>
    </row>
    <row r="89" spans="1:14" ht="17" thickBot="1">
      <c r="A89" s="36"/>
      <c r="B89" s="48">
        <v>31</v>
      </c>
      <c r="C89" s="47">
        <v>17986</v>
      </c>
      <c r="D89" s="47">
        <v>711</v>
      </c>
      <c r="E89" s="81">
        <f t="shared" si="1"/>
        <v>3.9530746135883463E-2</v>
      </c>
      <c r="F89" s="47">
        <v>111</v>
      </c>
      <c r="G89" s="46">
        <v>44</v>
      </c>
      <c r="H89" s="46">
        <v>17</v>
      </c>
      <c r="J89" s="48">
        <v>31</v>
      </c>
      <c r="K89" s="47">
        <v>13</v>
      </c>
      <c r="L89" s="47">
        <v>10</v>
      </c>
      <c r="M89" s="46">
        <v>5</v>
      </c>
    </row>
    <row r="90" spans="1:14" ht="24" customHeight="1">
      <c r="A90" s="36"/>
      <c r="B90" s="31"/>
      <c r="D90" s="31"/>
      <c r="E90" s="31"/>
      <c r="F90" s="31"/>
      <c r="G90" s="31"/>
      <c r="H90" s="31"/>
      <c r="I90" s="31"/>
      <c r="J90" s="31"/>
      <c r="K90" s="31"/>
      <c r="L90" s="31"/>
      <c r="N90" s="31"/>
    </row>
    <row r="91" spans="1:14" s="36" customFormat="1" ht="31" customHeight="1">
      <c r="B91" s="45" t="s">
        <v>35</v>
      </c>
      <c r="E91" s="11" t="s">
        <v>34</v>
      </c>
    </row>
    <row r="92" spans="1:14" ht="36" customHeight="1">
      <c r="A92" s="36"/>
      <c r="B92" s="31"/>
      <c r="C92" s="44" t="s">
        <v>48</v>
      </c>
      <c r="D92" s="44" t="s">
        <v>33</v>
      </c>
      <c r="E92" s="44" t="s">
        <v>42</v>
      </c>
      <c r="F92" s="44" t="s">
        <v>32</v>
      </c>
      <c r="G92" s="44" t="s">
        <v>31</v>
      </c>
      <c r="H92" s="44" t="s">
        <v>30</v>
      </c>
      <c r="J92" s="31"/>
      <c r="K92" s="44" t="s">
        <v>44</v>
      </c>
      <c r="L92" s="44" t="s">
        <v>45</v>
      </c>
      <c r="M92" s="44" t="s">
        <v>46</v>
      </c>
    </row>
    <row r="93" spans="1:14" s="37" customFormat="1" ht="36" customHeight="1">
      <c r="A93" s="40"/>
      <c r="B93" s="39" t="s">
        <v>29</v>
      </c>
      <c r="C93" s="43">
        <f>SUM(C59:C89)</f>
        <v>572938</v>
      </c>
      <c r="D93" s="43">
        <f>SUM(D59:D89)</f>
        <v>21095</v>
      </c>
      <c r="E93" s="78">
        <f>IFERROR(AVERAGE(E59:E89),"")</f>
        <v>3.7249337635510783E-2</v>
      </c>
      <c r="F93" s="43">
        <f>SUM(F59:F89)</f>
        <v>3118</v>
      </c>
      <c r="G93" s="43">
        <f>SUM(G59:G89)</f>
        <v>1233</v>
      </c>
      <c r="H93" s="43">
        <f>SUM(H59:H89)</f>
        <v>562</v>
      </c>
      <c r="J93" s="39" t="s">
        <v>29</v>
      </c>
      <c r="K93" s="43">
        <f>SUM(K59:K89)</f>
        <v>263</v>
      </c>
      <c r="L93" s="43">
        <f>SUM(L59:L89)</f>
        <v>382</v>
      </c>
      <c r="M93" s="43">
        <f>SUM(M59:M89)</f>
        <v>237</v>
      </c>
    </row>
    <row r="94" spans="1:14" s="37" customFormat="1" ht="36" customHeight="1">
      <c r="A94" s="40"/>
      <c r="B94" s="39" t="s">
        <v>28</v>
      </c>
      <c r="C94" s="41">
        <v>485032</v>
      </c>
      <c r="D94" s="42">
        <v>16524</v>
      </c>
      <c r="E94" s="79">
        <v>2.5700000000000001E-2</v>
      </c>
      <c r="F94" s="41">
        <v>2521</v>
      </c>
      <c r="G94" s="41">
        <v>986</v>
      </c>
      <c r="H94" s="41">
        <v>400</v>
      </c>
      <c r="J94" s="39" t="s">
        <v>28</v>
      </c>
      <c r="K94" s="41">
        <v>250</v>
      </c>
      <c r="L94" s="42">
        <v>284</v>
      </c>
      <c r="M94" s="41">
        <v>186</v>
      </c>
    </row>
    <row r="95" spans="1:14" s="37" customFormat="1" ht="36" customHeight="1">
      <c r="A95" s="40"/>
      <c r="B95" s="39" t="s">
        <v>27</v>
      </c>
      <c r="C95" s="41">
        <v>500000</v>
      </c>
      <c r="D95" s="42">
        <v>18500</v>
      </c>
      <c r="E95" s="79">
        <v>0.04</v>
      </c>
      <c r="F95" s="41">
        <v>3100</v>
      </c>
      <c r="G95" s="41">
        <v>1100</v>
      </c>
      <c r="H95" s="41">
        <v>450</v>
      </c>
      <c r="J95" s="39" t="s">
        <v>27</v>
      </c>
      <c r="K95" s="41">
        <v>300</v>
      </c>
      <c r="L95" s="42">
        <v>300</v>
      </c>
      <c r="M95" s="41">
        <v>200</v>
      </c>
    </row>
    <row r="96" spans="1:14" s="37" customFormat="1" ht="36" customHeight="1">
      <c r="A96" s="40"/>
      <c r="B96" s="39" t="s">
        <v>26</v>
      </c>
      <c r="C96" s="38">
        <f t="shared" ref="C96:H96" si="3">IFERROR(C93/C95,"")</f>
        <v>1.1458759999999999</v>
      </c>
      <c r="D96" s="38">
        <f t="shared" si="3"/>
        <v>1.1402702702702703</v>
      </c>
      <c r="E96" s="78">
        <f t="shared" si="3"/>
        <v>0.9312334408877696</v>
      </c>
      <c r="F96" s="38">
        <f t="shared" si="3"/>
        <v>1.0058064516129033</v>
      </c>
      <c r="G96" s="38">
        <f t="shared" si="3"/>
        <v>1.1209090909090909</v>
      </c>
      <c r="H96" s="38">
        <f t="shared" si="3"/>
        <v>1.2488888888888889</v>
      </c>
      <c r="J96" s="39" t="s">
        <v>26</v>
      </c>
      <c r="K96" s="38">
        <f>IFERROR(K93/K95,"")</f>
        <v>0.87666666666666671</v>
      </c>
      <c r="L96" s="38">
        <f>IFERROR(L93/L95,"")</f>
        <v>1.2733333333333334</v>
      </c>
      <c r="M96" s="38">
        <f>IFERROR(M93/M95,"")</f>
        <v>1.1850000000000001</v>
      </c>
    </row>
    <row r="97" spans="2:14" s="36" customFormat="1"/>
    <row r="98" spans="2:14" ht="45" customHeight="1">
      <c r="B98" s="21" t="s">
        <v>23</v>
      </c>
      <c r="C98" s="21"/>
      <c r="D98" s="10"/>
      <c r="E98" s="10"/>
      <c r="F98" s="10"/>
      <c r="G98" s="10"/>
      <c r="H98" s="10"/>
      <c r="I98" s="10"/>
      <c r="J98" s="10"/>
      <c r="K98" s="10"/>
      <c r="L98" s="10"/>
      <c r="M98" s="147" t="s">
        <v>21</v>
      </c>
      <c r="N98" s="147"/>
    </row>
    <row r="99" spans="2:14" ht="21" customHeight="1">
      <c r="B99" s="7"/>
      <c r="C99" s="7"/>
      <c r="D99" s="134" t="s">
        <v>18</v>
      </c>
      <c r="E99" s="135"/>
      <c r="F99" s="138" t="s">
        <v>25</v>
      </c>
      <c r="G99" s="139"/>
      <c r="H99" s="8" t="s">
        <v>11</v>
      </c>
      <c r="I99" s="136" t="s">
        <v>2</v>
      </c>
      <c r="J99" s="137"/>
      <c r="K99" s="8" t="s">
        <v>6</v>
      </c>
      <c r="L99" s="8" t="s">
        <v>9</v>
      </c>
      <c r="M99" s="148" t="s">
        <v>7</v>
      </c>
      <c r="N99" s="149"/>
    </row>
    <row r="100" spans="2:14" ht="35" customHeight="1">
      <c r="B100" s="150"/>
      <c r="C100" s="151"/>
      <c r="D100" s="9" t="s">
        <v>13</v>
      </c>
      <c r="E100" s="13" t="s">
        <v>14</v>
      </c>
      <c r="F100" s="9" t="s">
        <v>13</v>
      </c>
      <c r="G100" s="17" t="s">
        <v>14</v>
      </c>
      <c r="H100" s="19" t="s">
        <v>10</v>
      </c>
      <c r="I100" s="9" t="s">
        <v>3</v>
      </c>
      <c r="J100" s="17" t="s">
        <v>4</v>
      </c>
      <c r="K100" s="9" t="s">
        <v>5</v>
      </c>
      <c r="L100" s="9" t="s">
        <v>8</v>
      </c>
      <c r="M100" s="33" t="s">
        <v>13</v>
      </c>
      <c r="N100" s="19" t="s">
        <v>14</v>
      </c>
    </row>
    <row r="101" spans="2:14" ht="35" customHeight="1">
      <c r="B101" s="152" t="s">
        <v>16</v>
      </c>
      <c r="C101" s="153"/>
      <c r="D101" s="12">
        <v>200</v>
      </c>
      <c r="E101" s="14">
        <v>237</v>
      </c>
      <c r="F101" s="15">
        <v>19500</v>
      </c>
      <c r="G101" s="18">
        <v>23661</v>
      </c>
      <c r="H101" s="20">
        <f>G101-F101</f>
        <v>4161</v>
      </c>
      <c r="I101" s="15">
        <v>62842</v>
      </c>
      <c r="J101" s="18">
        <v>126548</v>
      </c>
      <c r="K101" s="16">
        <f>J101-I101</f>
        <v>63706</v>
      </c>
      <c r="L101" s="32">
        <f>IFERROR(J101-G101,"0")</f>
        <v>102887</v>
      </c>
      <c r="M101" s="34">
        <v>3.5</v>
      </c>
      <c r="N101" s="35">
        <f>IFERROR(L101/G101,0)</f>
        <v>4.3483791893833734</v>
      </c>
    </row>
    <row r="102" spans="2:14" ht="35" customHeight="1">
      <c r="B102" s="154" t="s">
        <v>17</v>
      </c>
      <c r="C102" s="155"/>
      <c r="D102" s="12">
        <v>200</v>
      </c>
      <c r="E102" s="14">
        <v>186</v>
      </c>
      <c r="F102" s="15">
        <v>30000</v>
      </c>
      <c r="G102" s="18">
        <v>21882</v>
      </c>
      <c r="H102" s="20">
        <f t="shared" ref="H102:H103" si="4">G102-F102</f>
        <v>-8118</v>
      </c>
      <c r="I102" s="15">
        <v>45612</v>
      </c>
      <c r="J102" s="18">
        <v>123456</v>
      </c>
      <c r="K102" s="16">
        <f t="shared" ref="K102:K103" si="5">J102-I102</f>
        <v>77844</v>
      </c>
      <c r="L102" s="32">
        <f>IFERROR(J102-G102,"0")</f>
        <v>101574</v>
      </c>
      <c r="M102" s="34">
        <v>5</v>
      </c>
      <c r="N102" s="35">
        <f>IFERROR(L102/G102,0)</f>
        <v>4.6418974499588703</v>
      </c>
    </row>
    <row r="103" spans="2:14" ht="35" customHeight="1">
      <c r="B103" s="156" t="s">
        <v>15</v>
      </c>
      <c r="C103" s="157"/>
      <c r="D103" s="12">
        <v>550</v>
      </c>
      <c r="E103" s="14">
        <v>650</v>
      </c>
      <c r="F103" s="15">
        <v>100000</v>
      </c>
      <c r="G103" s="18">
        <v>65412</v>
      </c>
      <c r="H103" s="20">
        <f t="shared" si="4"/>
        <v>-34588</v>
      </c>
      <c r="I103" s="15">
        <v>648762</v>
      </c>
      <c r="J103" s="18">
        <v>949756</v>
      </c>
      <c r="K103" s="16">
        <f t="shared" si="5"/>
        <v>300994</v>
      </c>
      <c r="L103" s="32">
        <f>IFERROR(J103-G103,"0")</f>
        <v>884344</v>
      </c>
      <c r="M103" s="34">
        <v>11</v>
      </c>
      <c r="N103" s="35">
        <f>IFERROR(L103/G103,0)</f>
        <v>13.519598850363847</v>
      </c>
    </row>
    <row r="104" spans="2:14">
      <c r="B104" s="6"/>
      <c r="C104" s="6"/>
      <c r="D104" s="6"/>
      <c r="E104" s="6"/>
      <c r="F104" s="6"/>
      <c r="G104" s="6"/>
      <c r="H104" s="6"/>
      <c r="I104" s="6"/>
      <c r="J104" s="6"/>
      <c r="K104" s="6"/>
      <c r="M104" s="6"/>
    </row>
    <row r="105" spans="2:14" ht="50" customHeight="1">
      <c r="B105" s="159" t="s">
        <v>1</v>
      </c>
      <c r="C105" s="159"/>
      <c r="D105" s="159"/>
      <c r="E105" s="159"/>
      <c r="F105" s="159"/>
      <c r="G105" s="159"/>
      <c r="H105" s="159"/>
      <c r="I105" s="159"/>
      <c r="J105" s="159"/>
      <c r="K105" s="159"/>
      <c r="L105" s="159"/>
      <c r="M105" s="159"/>
      <c r="N105" s="159"/>
    </row>
    <row r="106" spans="2:14">
      <c r="B106" s="6"/>
      <c r="C106" s="6"/>
      <c r="D106" s="6"/>
      <c r="E106" s="6"/>
      <c r="F106" s="6"/>
      <c r="G106" s="6"/>
      <c r="H106" s="6"/>
      <c r="I106" s="6"/>
      <c r="J106" s="6"/>
      <c r="K106" s="6"/>
      <c r="M106" s="6"/>
    </row>
  </sheetData>
  <mergeCells count="68">
    <mergeCell ref="B100:C100"/>
    <mergeCell ref="B101:C101"/>
    <mergeCell ref="B102:C102"/>
    <mergeCell ref="B103:C103"/>
    <mergeCell ref="M98:N98"/>
    <mergeCell ref="M99:N99"/>
    <mergeCell ref="B5:C5"/>
    <mergeCell ref="B6:C6"/>
    <mergeCell ref="D5:E5"/>
    <mergeCell ref="D6:E6"/>
    <mergeCell ref="F5:G5"/>
    <mergeCell ref="F6:G6"/>
    <mergeCell ref="B22:C22"/>
    <mergeCell ref="B23:C23"/>
    <mergeCell ref="B24:C24"/>
    <mergeCell ref="B31:C31"/>
    <mergeCell ref="B25:C25"/>
    <mergeCell ref="D99:E99"/>
    <mergeCell ref="I99:J99"/>
    <mergeCell ref="F99:G99"/>
    <mergeCell ref="I5:J5"/>
    <mergeCell ref="E11:F11"/>
    <mergeCell ref="E12:F12"/>
    <mergeCell ref="E13:F13"/>
    <mergeCell ref="E20:F20"/>
    <mergeCell ref="E24:F24"/>
    <mergeCell ref="K5:L5"/>
    <mergeCell ref="M5:N5"/>
    <mergeCell ref="I6:J6"/>
    <mergeCell ref="K6:L6"/>
    <mergeCell ref="M6:N6"/>
    <mergeCell ref="E34:F34"/>
    <mergeCell ref="L43:M43"/>
    <mergeCell ref="L54:M54"/>
    <mergeCell ref="L21:M21"/>
    <mergeCell ref="B11:C11"/>
    <mergeCell ref="B12:C12"/>
    <mergeCell ref="B13:C13"/>
    <mergeCell ref="E14:F14"/>
    <mergeCell ref="L32:M32"/>
    <mergeCell ref="B34:C34"/>
    <mergeCell ref="B35:C35"/>
    <mergeCell ref="B42:C42"/>
    <mergeCell ref="B44:C44"/>
    <mergeCell ref="B45:C45"/>
    <mergeCell ref="B36:C36"/>
    <mergeCell ref="B33:C33"/>
    <mergeCell ref="E22:F22"/>
    <mergeCell ref="E23:F23"/>
    <mergeCell ref="E25:F25"/>
    <mergeCell ref="E31:F31"/>
    <mergeCell ref="E33:F33"/>
    <mergeCell ref="B105:N105"/>
    <mergeCell ref="E46:F46"/>
    <mergeCell ref="E47:F47"/>
    <mergeCell ref="E53:F53"/>
    <mergeCell ref="G11:N13"/>
    <mergeCell ref="G33:N35"/>
    <mergeCell ref="E35:F35"/>
    <mergeCell ref="E36:F36"/>
    <mergeCell ref="E42:F42"/>
    <mergeCell ref="E44:F44"/>
    <mergeCell ref="E45:F45"/>
    <mergeCell ref="B14:C14"/>
    <mergeCell ref="B20:C20"/>
    <mergeCell ref="B46:C46"/>
    <mergeCell ref="B53:C53"/>
    <mergeCell ref="B47:C47"/>
  </mergeCells>
  <phoneticPr fontId="9" type="noConversion"/>
  <conditionalFormatting sqref="H101:H103">
    <cfRule type="cellIs" dxfId="7" priority="7" operator="lessThan">
      <formula>0</formula>
    </cfRule>
    <cfRule type="cellIs" dxfId="6" priority="8" operator="greaterThan">
      <formula>0</formula>
    </cfRule>
  </conditionalFormatting>
  <conditionalFormatting sqref="K101:K103">
    <cfRule type="cellIs" dxfId="5" priority="5" operator="greaterThan">
      <formula>0</formula>
    </cfRule>
    <cfRule type="cellIs" dxfId="4" priority="6" operator="lessThan">
      <formula>0</formula>
    </cfRule>
  </conditionalFormatting>
  <hyperlinks>
    <hyperlink ref="B105:N105" r:id="rId1" display="CLICK HERE TO CREATE IN SMARTSHEET" xr:uid="{89FD6E5D-4FF2-AC42-BEE1-B2E1A8A4DE1E}"/>
  </hyperlinks>
  <pageMargins left="0.4" right="0.4" top="0.4" bottom="0.4" header="0" footer="0"/>
  <pageSetup scale="57" fitToHeight="0" orientation="landscape" horizontalDpi="0" verticalDpi="0"/>
  <rowBreaks count="2" manualBreakCount="2">
    <brk id="32" max="16383" man="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A44A1-639F-3748-9C31-C07AFA5C49E3}">
  <sheetPr>
    <tabColor theme="3" tint="0.79998168889431442"/>
    <pageSetUpPr fitToPage="1"/>
  </sheetPr>
  <dimension ref="A1:IW105"/>
  <sheetViews>
    <sheetView showGridLines="0" workbookViewId="0">
      <selection activeCell="C59" sqref="C59"/>
    </sheetView>
  </sheetViews>
  <sheetFormatPr baseColWidth="10" defaultRowHeight="16"/>
  <cols>
    <col min="1" max="1" width="3.33203125" customWidth="1"/>
    <col min="2" max="14" width="15.83203125" customWidth="1"/>
    <col min="15" max="15" width="3.33203125" customWidth="1"/>
  </cols>
  <sheetData>
    <row r="1" spans="1:257" s="4" customFormat="1" ht="52" customHeight="1">
      <c r="A1" s="3"/>
      <c r="B1" s="5" t="s">
        <v>22</v>
      </c>
      <c r="C1" s="5"/>
      <c r="D1"/>
      <c r="E1"/>
      <c r="F1"/>
      <c r="G1"/>
      <c r="H1"/>
      <c r="I1"/>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spans="1:257" s="4" customFormat="1" ht="48" customHeight="1">
      <c r="A2" s="3"/>
      <c r="B2" s="158" t="s">
        <v>54</v>
      </c>
      <c r="C2" s="158"/>
      <c r="D2" s="158"/>
      <c r="E2" s="158"/>
      <c r="F2" s="158"/>
      <c r="G2" s="158"/>
      <c r="H2" s="158"/>
      <c r="I2" s="158"/>
      <c r="J2" s="158"/>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7" s="4" customFormat="1" ht="16" customHeight="1">
      <c r="A3" s="97"/>
      <c r="B3" s="98"/>
      <c r="C3" s="98"/>
      <c r="D3" s="99"/>
      <c r="E3" s="99"/>
      <c r="F3" s="99"/>
      <c r="G3" s="99"/>
      <c r="H3" s="99"/>
      <c r="I3" s="99"/>
      <c r="J3" s="99"/>
      <c r="K3" s="99"/>
      <c r="L3" s="100"/>
      <c r="M3" s="99"/>
      <c r="N3" s="99"/>
      <c r="O3" s="97"/>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25" customHeight="1">
      <c r="A4" s="99"/>
      <c r="B4" s="101" t="s">
        <v>25</v>
      </c>
      <c r="C4" s="101"/>
      <c r="D4" s="99"/>
      <c r="E4" s="99"/>
      <c r="F4" s="99"/>
      <c r="G4" s="99"/>
      <c r="H4" s="99"/>
      <c r="I4" s="101" t="s">
        <v>2</v>
      </c>
      <c r="J4" s="101"/>
      <c r="K4" s="99"/>
      <c r="L4" s="99"/>
      <c r="M4" s="99"/>
      <c r="N4" s="99"/>
      <c r="O4" s="99"/>
    </row>
    <row r="5" spans="1:257" ht="25" customHeight="1">
      <c r="A5" s="99"/>
      <c r="B5" s="140" t="s">
        <v>13</v>
      </c>
      <c r="C5" s="140"/>
      <c r="D5" s="129" t="s">
        <v>14</v>
      </c>
      <c r="E5" s="129"/>
      <c r="F5" s="130" t="s">
        <v>12</v>
      </c>
      <c r="G5" s="130"/>
      <c r="H5" s="99"/>
      <c r="I5" s="140" t="s">
        <v>3</v>
      </c>
      <c r="J5" s="140"/>
      <c r="K5" s="129" t="s">
        <v>24</v>
      </c>
      <c r="L5" s="129"/>
      <c r="M5" s="130" t="s">
        <v>12</v>
      </c>
      <c r="N5" s="130"/>
      <c r="O5" s="99"/>
    </row>
    <row r="6" spans="1:257" ht="50" customHeight="1">
      <c r="A6" s="99"/>
      <c r="B6" s="131">
        <f>F101</f>
        <v>0</v>
      </c>
      <c r="C6" s="131"/>
      <c r="D6" s="132">
        <f>G101</f>
        <v>0</v>
      </c>
      <c r="E6" s="132"/>
      <c r="F6" s="133">
        <f>H101</f>
        <v>0</v>
      </c>
      <c r="G6" s="133"/>
      <c r="H6" s="99"/>
      <c r="I6" s="131">
        <f>I101</f>
        <v>0</v>
      </c>
      <c r="J6" s="131"/>
      <c r="K6" s="132">
        <f>J101</f>
        <v>0</v>
      </c>
      <c r="L6" s="132"/>
      <c r="M6" s="133">
        <f>K101</f>
        <v>0</v>
      </c>
      <c r="N6" s="133"/>
      <c r="O6" s="99"/>
    </row>
    <row r="7" spans="1:257" ht="25" customHeight="1">
      <c r="A7" s="99"/>
      <c r="B7" s="22" t="s">
        <v>19</v>
      </c>
      <c r="C7" s="22" t="s">
        <v>20</v>
      </c>
      <c r="D7" s="23" t="s">
        <v>19</v>
      </c>
      <c r="E7" s="23" t="s">
        <v>20</v>
      </c>
      <c r="F7" s="24" t="s">
        <v>19</v>
      </c>
      <c r="G7" s="24" t="s">
        <v>20</v>
      </c>
      <c r="H7" s="99"/>
      <c r="I7" s="22" t="s">
        <v>19</v>
      </c>
      <c r="J7" s="22" t="s">
        <v>20</v>
      </c>
      <c r="K7" s="23" t="s">
        <v>19</v>
      </c>
      <c r="L7" s="23" t="s">
        <v>20</v>
      </c>
      <c r="M7" s="24" t="s">
        <v>19</v>
      </c>
      <c r="N7" s="24" t="s">
        <v>20</v>
      </c>
      <c r="O7" s="99"/>
    </row>
    <row r="8" spans="1:257" ht="50" customHeight="1">
      <c r="A8" s="99"/>
      <c r="B8" s="25">
        <f>F102</f>
        <v>0</v>
      </c>
      <c r="C8" s="28" t="str">
        <f>IFERROR((B6-B8)/B8,"")</f>
        <v/>
      </c>
      <c r="D8" s="26">
        <f>G102</f>
        <v>0</v>
      </c>
      <c r="E8" s="29" t="str">
        <f>IFERROR((D6-D8)/D8,"")</f>
        <v/>
      </c>
      <c r="F8" s="27">
        <f>H102</f>
        <v>0</v>
      </c>
      <c r="G8" s="30" t="str">
        <f>IFERROR((F6-F8)/F8,"")</f>
        <v/>
      </c>
      <c r="H8" s="99"/>
      <c r="I8" s="25">
        <f>I102</f>
        <v>0</v>
      </c>
      <c r="J8" s="28" t="str">
        <f>IFERROR((I6-I8)/I8,"")</f>
        <v/>
      </c>
      <c r="K8" s="26">
        <f>J102</f>
        <v>0</v>
      </c>
      <c r="L8" s="29" t="str">
        <f>IFERROR((K6-K8)/K8,"")</f>
        <v/>
      </c>
      <c r="M8" s="27">
        <f>K102</f>
        <v>0</v>
      </c>
      <c r="N8" s="30" t="str">
        <f>IFERROR((M6-M8)/M8,"")</f>
        <v/>
      </c>
      <c r="O8" s="99"/>
    </row>
    <row r="9" spans="1:257" s="4" customFormat="1" ht="16" customHeight="1">
      <c r="A9" s="97"/>
      <c r="B9" s="98"/>
      <c r="C9" s="98"/>
      <c r="D9" s="99"/>
      <c r="E9" s="99"/>
      <c r="F9" s="99"/>
      <c r="G9" s="99"/>
      <c r="H9" s="99"/>
      <c r="I9" s="99"/>
      <c r="J9" s="99"/>
      <c r="K9" s="99"/>
      <c r="L9" s="100"/>
      <c r="M9" s="99"/>
      <c r="N9" s="99"/>
      <c r="O9" s="97"/>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pans="1:257" ht="25" customHeight="1">
      <c r="A10" s="99"/>
      <c r="B10" s="101"/>
      <c r="C10" s="101"/>
      <c r="D10" s="99"/>
      <c r="E10" s="99"/>
      <c r="F10" s="99"/>
      <c r="G10" s="105"/>
      <c r="H10" s="99"/>
      <c r="I10" s="101"/>
      <c r="J10" s="99"/>
      <c r="K10" s="100"/>
      <c r="L10" s="100"/>
      <c r="M10" s="106"/>
      <c r="N10" s="106"/>
      <c r="O10" s="99"/>
    </row>
    <row r="11" spans="1:257" s="36" customFormat="1" ht="13" customHeight="1">
      <c r="A11" s="102"/>
      <c r="B11" s="113"/>
      <c r="C11" s="113"/>
      <c r="D11" s="102"/>
      <c r="E11" s="123"/>
      <c r="F11" s="123"/>
      <c r="G11" s="109" t="s">
        <v>52</v>
      </c>
      <c r="H11" s="109"/>
      <c r="I11" s="109"/>
      <c r="J11" s="109"/>
      <c r="K11" s="109"/>
      <c r="L11" s="109"/>
      <c r="M11" s="109"/>
      <c r="N11" s="109"/>
      <c r="O11" s="102"/>
    </row>
    <row r="12" spans="1:257" s="36" customFormat="1" ht="22" customHeight="1">
      <c r="A12" s="102"/>
      <c r="B12" s="121" t="s">
        <v>47</v>
      </c>
      <c r="C12" s="121"/>
      <c r="D12" s="102"/>
      <c r="E12" s="141" t="s">
        <v>39</v>
      </c>
      <c r="F12" s="141"/>
      <c r="G12" s="109"/>
      <c r="H12" s="109"/>
      <c r="I12" s="109"/>
      <c r="J12" s="109"/>
      <c r="K12" s="109"/>
      <c r="L12" s="109"/>
      <c r="M12" s="109"/>
      <c r="N12" s="109"/>
      <c r="O12" s="102"/>
    </row>
    <row r="13" spans="1:257" s="36" customFormat="1" ht="40" customHeight="1">
      <c r="A13" s="102"/>
      <c r="B13" s="122">
        <f>C93</f>
        <v>0</v>
      </c>
      <c r="C13" s="122"/>
      <c r="D13" s="102"/>
      <c r="E13" s="142">
        <f>H93</f>
        <v>0</v>
      </c>
      <c r="F13" s="142"/>
      <c r="G13" s="109"/>
      <c r="H13" s="109"/>
      <c r="I13" s="109"/>
      <c r="J13" s="109"/>
      <c r="K13" s="109"/>
      <c r="L13" s="109"/>
      <c r="M13" s="109"/>
      <c r="N13" s="109"/>
      <c r="O13" s="102"/>
    </row>
    <row r="14" spans="1:257" s="36" customFormat="1" ht="10" customHeight="1">
      <c r="A14" s="102"/>
      <c r="B14" s="113"/>
      <c r="C14" s="113"/>
      <c r="D14" s="102"/>
      <c r="E14" s="123"/>
      <c r="F14" s="123"/>
      <c r="G14" s="102"/>
      <c r="H14" s="102"/>
      <c r="I14" s="102"/>
      <c r="J14" s="102"/>
      <c r="K14" s="102"/>
      <c r="L14" s="102"/>
      <c r="M14" s="102"/>
      <c r="N14" s="102"/>
      <c r="O14" s="102"/>
    </row>
    <row r="15" spans="1:257" s="36" customFormat="1" ht="15" customHeight="1">
      <c r="A15" s="102"/>
      <c r="B15" s="60" t="s">
        <v>28</v>
      </c>
      <c r="C15" s="59" t="s">
        <v>38</v>
      </c>
      <c r="D15" s="102"/>
      <c r="E15" s="58" t="s">
        <v>28</v>
      </c>
      <c r="F15" s="57" t="s">
        <v>38</v>
      </c>
      <c r="G15" s="102"/>
      <c r="H15" s="102"/>
      <c r="I15" s="102"/>
      <c r="J15" s="102"/>
      <c r="K15" s="102"/>
      <c r="L15" s="102"/>
      <c r="M15" s="102"/>
      <c r="N15" s="102"/>
      <c r="O15" s="102"/>
    </row>
    <row r="16" spans="1:257" s="36" customFormat="1" ht="25" customHeight="1">
      <c r="A16" s="102"/>
      <c r="B16" s="56">
        <f>C94</f>
        <v>0</v>
      </c>
      <c r="C16" s="55" t="str">
        <f>IFERROR((B13-B16)/B16,"")</f>
        <v/>
      </c>
      <c r="D16" s="102"/>
      <c r="E16" s="54">
        <f>H94</f>
        <v>0</v>
      </c>
      <c r="F16" s="53" t="str">
        <f>IFERROR((E13-E16)/E16,"")</f>
        <v/>
      </c>
      <c r="G16" s="102"/>
      <c r="H16" s="102"/>
      <c r="I16" s="102"/>
      <c r="J16" s="102"/>
      <c r="K16" s="102"/>
      <c r="L16" s="102"/>
      <c r="M16" s="102"/>
      <c r="N16" s="102"/>
      <c r="O16" s="102"/>
    </row>
    <row r="17" spans="1:15" s="36" customFormat="1" ht="10" customHeight="1">
      <c r="A17" s="102"/>
      <c r="B17" s="62"/>
      <c r="C17" s="62"/>
      <c r="D17" s="102"/>
      <c r="E17" s="61"/>
      <c r="F17" s="61"/>
      <c r="G17" s="102"/>
      <c r="H17" s="102"/>
      <c r="I17" s="102"/>
      <c r="J17" s="102"/>
      <c r="K17" s="102"/>
      <c r="L17" s="102"/>
      <c r="M17" s="102"/>
      <c r="N17" s="102"/>
      <c r="O17" s="102"/>
    </row>
    <row r="18" spans="1:15" s="36" customFormat="1" ht="15" customHeight="1">
      <c r="A18" s="102"/>
      <c r="B18" s="60" t="s">
        <v>27</v>
      </c>
      <c r="C18" s="59" t="s">
        <v>38</v>
      </c>
      <c r="D18" s="102"/>
      <c r="E18" s="58" t="s">
        <v>27</v>
      </c>
      <c r="F18" s="57" t="s">
        <v>38</v>
      </c>
      <c r="G18" s="102"/>
      <c r="H18" s="102"/>
      <c r="I18" s="102"/>
      <c r="J18" s="102"/>
      <c r="K18" s="102"/>
      <c r="L18" s="102"/>
      <c r="M18" s="102"/>
      <c r="N18" s="102"/>
      <c r="O18" s="102"/>
    </row>
    <row r="19" spans="1:15" s="36" customFormat="1" ht="25" customHeight="1">
      <c r="A19" s="102"/>
      <c r="B19" s="56">
        <f>C95</f>
        <v>0</v>
      </c>
      <c r="C19" s="55" t="str">
        <f>IFERROR((B13-B19)/B19,"")</f>
        <v/>
      </c>
      <c r="D19" s="102"/>
      <c r="E19" s="54">
        <f>H95</f>
        <v>0</v>
      </c>
      <c r="F19" s="53" t="str">
        <f>IFERROR((E13-E19)/E19,"")</f>
        <v/>
      </c>
      <c r="G19" s="102"/>
      <c r="H19" s="102"/>
      <c r="I19" s="102"/>
      <c r="J19" s="102"/>
      <c r="K19" s="102"/>
      <c r="L19" s="102"/>
      <c r="M19" s="102"/>
      <c r="N19" s="102"/>
      <c r="O19" s="102"/>
    </row>
    <row r="20" spans="1:15" s="36" customFormat="1" ht="10" customHeight="1">
      <c r="A20" s="102"/>
      <c r="B20" s="113"/>
      <c r="C20" s="113"/>
      <c r="D20" s="102"/>
      <c r="E20" s="123"/>
      <c r="F20" s="123"/>
      <c r="G20" s="102"/>
      <c r="H20" s="102"/>
      <c r="I20" s="102"/>
      <c r="J20" s="102"/>
      <c r="K20" s="102"/>
      <c r="L20" s="102"/>
      <c r="M20" s="102"/>
      <c r="N20" s="102"/>
      <c r="O20" s="102"/>
    </row>
    <row r="21" spans="1:15" s="36" customFormat="1" ht="21">
      <c r="A21" s="102"/>
      <c r="B21" s="102"/>
      <c r="C21" s="102"/>
      <c r="D21" s="102"/>
      <c r="E21" s="102"/>
      <c r="F21" s="102"/>
      <c r="G21" s="102"/>
      <c r="H21" s="102"/>
      <c r="I21" s="102"/>
      <c r="J21" s="102"/>
      <c r="K21" s="102"/>
      <c r="L21" s="120"/>
      <c r="M21" s="120"/>
      <c r="N21" s="104"/>
      <c r="O21" s="102"/>
    </row>
    <row r="22" spans="1:15" s="36" customFormat="1" ht="13" customHeight="1">
      <c r="A22" s="102"/>
      <c r="B22" s="143"/>
      <c r="C22" s="143"/>
      <c r="D22" s="102"/>
      <c r="E22" s="116"/>
      <c r="F22" s="116"/>
      <c r="G22" s="102"/>
      <c r="H22" s="102"/>
      <c r="I22" s="102"/>
      <c r="J22" s="102"/>
      <c r="K22" s="102"/>
      <c r="L22" s="102"/>
      <c r="M22" s="102"/>
      <c r="N22" s="102"/>
      <c r="O22" s="102"/>
    </row>
    <row r="23" spans="1:15" s="36" customFormat="1" ht="22" customHeight="1">
      <c r="A23" s="102"/>
      <c r="B23" s="144" t="s">
        <v>41</v>
      </c>
      <c r="C23" s="144"/>
      <c r="D23" s="102"/>
      <c r="E23" s="117" t="s">
        <v>49</v>
      </c>
      <c r="F23" s="117"/>
      <c r="G23" s="102"/>
      <c r="H23" s="102"/>
      <c r="I23" s="102"/>
      <c r="J23" s="102"/>
      <c r="K23" s="102"/>
      <c r="L23" s="102"/>
      <c r="M23" s="102"/>
      <c r="N23" s="102"/>
      <c r="O23" s="102"/>
    </row>
    <row r="24" spans="1:15" s="36" customFormat="1" ht="40" customHeight="1">
      <c r="A24" s="102"/>
      <c r="B24" s="145">
        <f>D93</f>
        <v>0</v>
      </c>
      <c r="C24" s="145"/>
      <c r="D24" s="102"/>
      <c r="E24" s="146">
        <f>K93</f>
        <v>0</v>
      </c>
      <c r="F24" s="146"/>
      <c r="G24" s="102"/>
      <c r="H24" s="102"/>
      <c r="I24" s="102"/>
      <c r="J24" s="102"/>
      <c r="K24" s="102"/>
      <c r="L24" s="102"/>
      <c r="M24" s="102"/>
      <c r="N24" s="102"/>
      <c r="O24" s="102"/>
    </row>
    <row r="25" spans="1:15" s="36" customFormat="1" ht="10" customHeight="1">
      <c r="A25" s="102"/>
      <c r="B25" s="143"/>
      <c r="C25" s="143"/>
      <c r="D25" s="102"/>
      <c r="E25" s="116"/>
      <c r="F25" s="116"/>
      <c r="G25" s="102"/>
      <c r="H25" s="102"/>
      <c r="I25" s="102"/>
      <c r="J25" s="102"/>
      <c r="K25" s="102"/>
      <c r="L25" s="102"/>
      <c r="M25" s="102"/>
      <c r="N25" s="102"/>
      <c r="O25" s="102"/>
    </row>
    <row r="26" spans="1:15" s="36" customFormat="1" ht="15" customHeight="1">
      <c r="A26" s="102"/>
      <c r="B26" s="76" t="s">
        <v>28</v>
      </c>
      <c r="C26" s="75" t="s">
        <v>38</v>
      </c>
      <c r="D26" s="102"/>
      <c r="E26" s="82" t="s">
        <v>28</v>
      </c>
      <c r="F26" s="83" t="s">
        <v>38</v>
      </c>
      <c r="G26" s="102"/>
      <c r="H26" s="102"/>
      <c r="I26" s="102"/>
      <c r="J26" s="102"/>
      <c r="K26" s="102"/>
      <c r="L26" s="102"/>
      <c r="M26" s="102"/>
      <c r="N26" s="102"/>
      <c r="O26" s="102"/>
    </row>
    <row r="27" spans="1:15" s="36" customFormat="1" ht="25" customHeight="1">
      <c r="A27" s="102"/>
      <c r="B27" s="74">
        <f>D94</f>
        <v>0</v>
      </c>
      <c r="C27" s="73" t="str">
        <f>IFERROR((B24-B27)/B27,"")</f>
        <v/>
      </c>
      <c r="D27" s="102"/>
      <c r="E27" s="84">
        <f>K94</f>
        <v>0</v>
      </c>
      <c r="F27" s="85" t="str">
        <f>IFERROR((E24-E27)/E27,"")</f>
        <v/>
      </c>
      <c r="G27" s="102"/>
      <c r="H27" s="102"/>
      <c r="I27" s="102"/>
      <c r="J27" s="102"/>
      <c r="K27" s="102"/>
      <c r="L27" s="102"/>
      <c r="M27" s="102"/>
      <c r="N27" s="102"/>
      <c r="O27" s="102"/>
    </row>
    <row r="28" spans="1:15" s="36" customFormat="1" ht="10" customHeight="1">
      <c r="A28" s="102"/>
      <c r="B28" s="77"/>
      <c r="C28" s="77"/>
      <c r="D28" s="102"/>
      <c r="E28" s="86"/>
      <c r="F28" s="86"/>
      <c r="G28" s="102"/>
      <c r="H28" s="102"/>
      <c r="I28" s="102"/>
      <c r="J28" s="102"/>
      <c r="K28" s="102"/>
      <c r="L28" s="102"/>
      <c r="M28" s="102"/>
      <c r="N28" s="102"/>
      <c r="O28" s="102"/>
    </row>
    <row r="29" spans="1:15" s="36" customFormat="1" ht="15" customHeight="1">
      <c r="A29" s="102"/>
      <c r="B29" s="76" t="s">
        <v>27</v>
      </c>
      <c r="C29" s="75" t="s">
        <v>38</v>
      </c>
      <c r="D29" s="102"/>
      <c r="E29" s="82" t="s">
        <v>27</v>
      </c>
      <c r="F29" s="83" t="s">
        <v>38</v>
      </c>
      <c r="G29" s="102"/>
      <c r="H29" s="102"/>
      <c r="I29" s="102"/>
      <c r="J29" s="102"/>
      <c r="K29" s="102"/>
      <c r="L29" s="102"/>
      <c r="M29" s="102"/>
      <c r="N29" s="102"/>
      <c r="O29" s="102"/>
    </row>
    <row r="30" spans="1:15" s="36" customFormat="1" ht="25" customHeight="1">
      <c r="A30" s="102"/>
      <c r="B30" s="74">
        <f>D95</f>
        <v>0</v>
      </c>
      <c r="C30" s="73" t="str">
        <f>IFERROR((B24-B30)/B30,"")</f>
        <v/>
      </c>
      <c r="D30" s="102"/>
      <c r="E30" s="84">
        <f>K95</f>
        <v>0</v>
      </c>
      <c r="F30" s="85" t="str">
        <f>IFERROR((E24-E30)/E30,"")</f>
        <v/>
      </c>
      <c r="G30" s="102"/>
      <c r="H30" s="102"/>
      <c r="I30" s="102"/>
      <c r="J30" s="102"/>
      <c r="K30" s="102"/>
      <c r="L30" s="102"/>
      <c r="M30" s="102"/>
      <c r="N30" s="102"/>
      <c r="O30" s="102"/>
    </row>
    <row r="31" spans="1:15" s="36" customFormat="1" ht="10" customHeight="1">
      <c r="A31" s="102"/>
      <c r="B31" s="143"/>
      <c r="C31" s="143"/>
      <c r="D31" s="102"/>
      <c r="E31" s="116"/>
      <c r="F31" s="116"/>
      <c r="G31" s="102"/>
      <c r="H31" s="102"/>
      <c r="I31" s="102"/>
      <c r="J31" s="102"/>
      <c r="K31" s="102"/>
      <c r="L31" s="102"/>
      <c r="M31" s="102"/>
      <c r="N31" s="102"/>
      <c r="O31" s="102"/>
    </row>
    <row r="32" spans="1:15" s="36" customFormat="1" ht="16" customHeight="1">
      <c r="A32" s="102"/>
      <c r="B32" s="102"/>
      <c r="C32" s="102"/>
      <c r="D32" s="102"/>
      <c r="E32" s="102"/>
      <c r="F32" s="102"/>
      <c r="G32" s="102"/>
      <c r="H32" s="102"/>
      <c r="I32" s="102"/>
      <c r="J32" s="102"/>
      <c r="K32" s="102"/>
      <c r="L32" s="120"/>
      <c r="M32" s="120"/>
      <c r="N32" s="104"/>
      <c r="O32" s="102"/>
    </row>
    <row r="33" spans="1:15" s="36" customFormat="1" ht="13" customHeight="1">
      <c r="A33" s="102"/>
      <c r="B33" s="128" t="s">
        <v>40</v>
      </c>
      <c r="C33" s="126"/>
      <c r="D33" s="102"/>
      <c r="E33" s="118" t="s">
        <v>40</v>
      </c>
      <c r="F33" s="111"/>
      <c r="G33" s="109" t="s">
        <v>53</v>
      </c>
      <c r="H33" s="109"/>
      <c r="I33" s="109"/>
      <c r="J33" s="109"/>
      <c r="K33" s="109"/>
      <c r="L33" s="109"/>
      <c r="M33" s="109"/>
      <c r="N33" s="109"/>
      <c r="O33" s="102"/>
    </row>
    <row r="34" spans="1:15" s="36" customFormat="1" ht="22" customHeight="1">
      <c r="A34" s="102"/>
      <c r="B34" s="124" t="s">
        <v>32</v>
      </c>
      <c r="C34" s="124"/>
      <c r="D34" s="102"/>
      <c r="E34" s="119" t="s">
        <v>50</v>
      </c>
      <c r="F34" s="119"/>
      <c r="G34" s="109"/>
      <c r="H34" s="109"/>
      <c r="I34" s="109"/>
      <c r="J34" s="109"/>
      <c r="K34" s="109"/>
      <c r="L34" s="109"/>
      <c r="M34" s="109"/>
      <c r="N34" s="109"/>
      <c r="O34" s="102"/>
    </row>
    <row r="35" spans="1:15" s="36" customFormat="1" ht="40" customHeight="1">
      <c r="A35" s="102"/>
      <c r="B35" s="125">
        <f>F93</f>
        <v>0</v>
      </c>
      <c r="C35" s="125"/>
      <c r="D35" s="102"/>
      <c r="E35" s="110">
        <f>L93</f>
        <v>0</v>
      </c>
      <c r="F35" s="110"/>
      <c r="G35" s="109"/>
      <c r="H35" s="109"/>
      <c r="I35" s="109"/>
      <c r="J35" s="109"/>
      <c r="K35" s="109"/>
      <c r="L35" s="109"/>
      <c r="M35" s="109"/>
      <c r="N35" s="109"/>
      <c r="O35" s="102"/>
    </row>
    <row r="36" spans="1:15" s="36" customFormat="1" ht="10" customHeight="1">
      <c r="A36" s="102"/>
      <c r="B36" s="126"/>
      <c r="C36" s="126"/>
      <c r="D36" s="102"/>
      <c r="E36" s="111"/>
      <c r="F36" s="111"/>
      <c r="G36" s="102"/>
      <c r="H36" s="102"/>
      <c r="I36" s="102"/>
      <c r="J36" s="102"/>
      <c r="K36" s="102"/>
      <c r="L36" s="102"/>
      <c r="M36" s="102"/>
      <c r="N36" s="102"/>
      <c r="O36" s="102"/>
    </row>
    <row r="37" spans="1:15" s="36" customFormat="1" ht="15" customHeight="1">
      <c r="A37" s="102"/>
      <c r="B37" s="71" t="s">
        <v>28</v>
      </c>
      <c r="C37" s="70" t="s">
        <v>38</v>
      </c>
      <c r="D37" s="102"/>
      <c r="E37" s="87" t="s">
        <v>28</v>
      </c>
      <c r="F37" s="88" t="s">
        <v>38</v>
      </c>
      <c r="G37" s="102"/>
      <c r="H37" s="102"/>
      <c r="I37" s="102"/>
      <c r="J37" s="102"/>
      <c r="K37" s="102"/>
      <c r="L37" s="102"/>
      <c r="M37" s="102"/>
      <c r="N37" s="102"/>
      <c r="O37" s="102"/>
    </row>
    <row r="38" spans="1:15" s="36" customFormat="1" ht="25" customHeight="1">
      <c r="A38" s="102"/>
      <c r="B38" s="69">
        <f>F94</f>
        <v>0</v>
      </c>
      <c r="C38" s="68" t="str">
        <f>IFERROR((B35-B38)/B38,"")</f>
        <v/>
      </c>
      <c r="D38" s="102"/>
      <c r="E38" s="89">
        <f>L94</f>
        <v>0</v>
      </c>
      <c r="F38" s="90" t="str">
        <f>IFERROR((E35-E38)/E38,"")</f>
        <v/>
      </c>
      <c r="G38" s="102"/>
      <c r="H38" s="102"/>
      <c r="I38" s="102"/>
      <c r="J38" s="102"/>
      <c r="K38" s="102"/>
      <c r="L38" s="102"/>
      <c r="M38" s="102"/>
      <c r="N38" s="102"/>
      <c r="O38" s="102"/>
    </row>
    <row r="39" spans="1:15" s="36" customFormat="1" ht="10" customHeight="1">
      <c r="A39" s="102"/>
      <c r="B39" s="72"/>
      <c r="C39" s="72"/>
      <c r="D39" s="102"/>
      <c r="E39" s="91"/>
      <c r="F39" s="91"/>
      <c r="G39" s="102"/>
      <c r="H39" s="102"/>
      <c r="I39" s="102"/>
      <c r="J39" s="102"/>
      <c r="K39" s="102"/>
      <c r="L39" s="102"/>
      <c r="M39" s="102"/>
      <c r="N39" s="102"/>
      <c r="O39" s="102"/>
    </row>
    <row r="40" spans="1:15" s="36" customFormat="1" ht="15" customHeight="1">
      <c r="A40" s="102"/>
      <c r="B40" s="71" t="s">
        <v>27</v>
      </c>
      <c r="C40" s="70" t="s">
        <v>38</v>
      </c>
      <c r="D40" s="102"/>
      <c r="E40" s="87" t="s">
        <v>27</v>
      </c>
      <c r="F40" s="88" t="s">
        <v>38</v>
      </c>
      <c r="G40" s="102"/>
      <c r="H40" s="102"/>
      <c r="I40" s="102"/>
      <c r="J40" s="102"/>
      <c r="K40" s="102"/>
      <c r="L40" s="102"/>
      <c r="M40" s="102"/>
      <c r="N40" s="102"/>
      <c r="O40" s="102"/>
    </row>
    <row r="41" spans="1:15" s="36" customFormat="1" ht="25" customHeight="1">
      <c r="A41" s="102"/>
      <c r="B41" s="69">
        <f>F95</f>
        <v>0</v>
      </c>
      <c r="C41" s="68" t="str">
        <f>IFERROR((B35-B41)/B41,"")</f>
        <v/>
      </c>
      <c r="D41" s="102"/>
      <c r="E41" s="89">
        <f>L95</f>
        <v>0</v>
      </c>
      <c r="F41" s="90" t="str">
        <f>IFERROR((E35-E41)/E41,"")</f>
        <v/>
      </c>
      <c r="G41" s="102"/>
      <c r="H41" s="102"/>
      <c r="I41" s="102"/>
      <c r="J41" s="102"/>
      <c r="K41" s="102"/>
      <c r="L41" s="102"/>
      <c r="M41" s="102"/>
      <c r="N41" s="102"/>
      <c r="O41" s="102"/>
    </row>
    <row r="42" spans="1:15" s="36" customFormat="1" ht="10" customHeight="1">
      <c r="A42" s="102"/>
      <c r="B42" s="126"/>
      <c r="C42" s="126"/>
      <c r="D42" s="102"/>
      <c r="E42" s="111"/>
      <c r="F42" s="111"/>
      <c r="G42" s="102"/>
      <c r="H42" s="102"/>
      <c r="I42" s="102"/>
      <c r="J42" s="102"/>
      <c r="K42" s="102"/>
      <c r="L42" s="102"/>
      <c r="M42" s="102"/>
      <c r="N42" s="102"/>
      <c r="O42" s="102"/>
    </row>
    <row r="43" spans="1:15" s="36" customFormat="1" ht="21">
      <c r="A43" s="102"/>
      <c r="B43" s="102"/>
      <c r="C43" s="102"/>
      <c r="D43" s="102"/>
      <c r="E43" s="102"/>
      <c r="F43" s="102"/>
      <c r="G43" s="102"/>
      <c r="H43" s="102"/>
      <c r="I43" s="102"/>
      <c r="J43" s="102"/>
      <c r="K43" s="102"/>
      <c r="L43" s="120"/>
      <c r="M43" s="120"/>
      <c r="N43" s="104"/>
      <c r="O43" s="102"/>
    </row>
    <row r="44" spans="1:15" s="36" customFormat="1" ht="13" customHeight="1">
      <c r="A44" s="102"/>
      <c r="B44" s="115"/>
      <c r="C44" s="115"/>
      <c r="D44" s="102"/>
      <c r="E44" s="108"/>
      <c r="F44" s="108"/>
      <c r="G44" s="102"/>
      <c r="H44" s="102"/>
      <c r="I44" s="102"/>
      <c r="J44" s="102"/>
      <c r="K44" s="102"/>
      <c r="L44" s="102"/>
      <c r="M44" s="102"/>
      <c r="N44" s="102"/>
      <c r="O44" s="102"/>
    </row>
    <row r="45" spans="1:15" s="36" customFormat="1" ht="22" customHeight="1">
      <c r="A45" s="102"/>
      <c r="B45" s="127" t="s">
        <v>31</v>
      </c>
      <c r="C45" s="127"/>
      <c r="D45" s="102"/>
      <c r="E45" s="112" t="s">
        <v>51</v>
      </c>
      <c r="F45" s="112"/>
      <c r="G45" s="102"/>
      <c r="H45" s="102"/>
      <c r="I45" s="102"/>
      <c r="J45" s="102"/>
      <c r="K45" s="102"/>
      <c r="L45" s="102"/>
      <c r="M45" s="102"/>
      <c r="N45" s="102"/>
      <c r="O45" s="102"/>
    </row>
    <row r="46" spans="1:15" s="36" customFormat="1" ht="40" customHeight="1">
      <c r="A46" s="102"/>
      <c r="B46" s="114">
        <f>G93</f>
        <v>0</v>
      </c>
      <c r="C46" s="114"/>
      <c r="D46" s="102"/>
      <c r="E46" s="107">
        <f>M93</f>
        <v>0</v>
      </c>
      <c r="F46" s="107"/>
      <c r="G46" s="102"/>
      <c r="H46" s="102"/>
      <c r="I46" s="102"/>
      <c r="J46" s="102"/>
      <c r="K46" s="102"/>
      <c r="L46" s="102"/>
      <c r="M46" s="102"/>
      <c r="N46" s="102"/>
      <c r="O46" s="102"/>
    </row>
    <row r="47" spans="1:15" s="36" customFormat="1" ht="10" customHeight="1">
      <c r="A47" s="102"/>
      <c r="B47" s="115"/>
      <c r="C47" s="115"/>
      <c r="D47" s="102"/>
      <c r="E47" s="108"/>
      <c r="F47" s="108"/>
      <c r="G47" s="102"/>
      <c r="H47" s="102"/>
      <c r="I47" s="102"/>
      <c r="J47" s="102"/>
      <c r="K47" s="102"/>
      <c r="L47" s="102"/>
      <c r="M47" s="102"/>
      <c r="N47" s="102"/>
      <c r="O47" s="102"/>
    </row>
    <row r="48" spans="1:15" s="36" customFormat="1" ht="15" customHeight="1">
      <c r="A48" s="102"/>
      <c r="B48" s="66" t="s">
        <v>28</v>
      </c>
      <c r="C48" s="65" t="s">
        <v>38</v>
      </c>
      <c r="D48" s="102"/>
      <c r="E48" s="92" t="s">
        <v>28</v>
      </c>
      <c r="F48" s="93" t="s">
        <v>38</v>
      </c>
      <c r="G48" s="102"/>
      <c r="H48" s="102"/>
      <c r="I48" s="102"/>
      <c r="J48" s="102"/>
      <c r="K48" s="102"/>
      <c r="L48" s="102"/>
      <c r="M48" s="102"/>
      <c r="N48" s="102"/>
      <c r="O48" s="102"/>
    </row>
    <row r="49" spans="1:15" s="36" customFormat="1" ht="25" customHeight="1">
      <c r="A49" s="102"/>
      <c r="B49" s="64">
        <f>G94</f>
        <v>0</v>
      </c>
      <c r="C49" s="63" t="str">
        <f>IFERROR((B46-B49)/B49,"")</f>
        <v/>
      </c>
      <c r="D49" s="102"/>
      <c r="E49" s="94">
        <f>M94</f>
        <v>0</v>
      </c>
      <c r="F49" s="95" t="str">
        <f>IFERROR((E46-E49)/E49,"")</f>
        <v/>
      </c>
      <c r="G49" s="102"/>
      <c r="H49" s="102"/>
      <c r="I49" s="102"/>
      <c r="J49" s="102"/>
      <c r="K49" s="102"/>
      <c r="L49" s="102"/>
      <c r="M49" s="102"/>
      <c r="N49" s="102"/>
      <c r="O49" s="102"/>
    </row>
    <row r="50" spans="1:15" s="36" customFormat="1" ht="10" customHeight="1">
      <c r="A50" s="102"/>
      <c r="B50" s="67"/>
      <c r="C50" s="67"/>
      <c r="D50" s="102"/>
      <c r="E50" s="96"/>
      <c r="F50" s="96"/>
      <c r="G50" s="102"/>
      <c r="H50" s="102"/>
      <c r="I50" s="102"/>
      <c r="J50" s="102"/>
      <c r="K50" s="102"/>
      <c r="L50" s="102"/>
      <c r="M50" s="102"/>
      <c r="N50" s="102"/>
      <c r="O50" s="102"/>
    </row>
    <row r="51" spans="1:15" s="36" customFormat="1" ht="15" customHeight="1">
      <c r="A51" s="102"/>
      <c r="B51" s="66" t="s">
        <v>27</v>
      </c>
      <c r="C51" s="65" t="s">
        <v>38</v>
      </c>
      <c r="D51" s="102"/>
      <c r="E51" s="92" t="s">
        <v>27</v>
      </c>
      <c r="F51" s="93" t="s">
        <v>38</v>
      </c>
      <c r="G51" s="102"/>
      <c r="H51" s="102"/>
      <c r="I51" s="102"/>
      <c r="J51" s="102"/>
      <c r="K51" s="102"/>
      <c r="L51" s="102"/>
      <c r="M51" s="102"/>
      <c r="N51" s="102"/>
      <c r="O51" s="102"/>
    </row>
    <row r="52" spans="1:15" s="36" customFormat="1" ht="25" customHeight="1">
      <c r="A52" s="102"/>
      <c r="B52" s="64">
        <f>G95</f>
        <v>0</v>
      </c>
      <c r="C52" s="63" t="str">
        <f>IFERROR((B46-B52)/B52,"")</f>
        <v/>
      </c>
      <c r="D52" s="102"/>
      <c r="E52" s="94">
        <f>M95</f>
        <v>0</v>
      </c>
      <c r="F52" s="95" t="str">
        <f>IFERROR((E46-E52)/E52,"")</f>
        <v/>
      </c>
      <c r="G52" s="102"/>
      <c r="H52" s="102"/>
      <c r="I52" s="102"/>
      <c r="J52" s="102"/>
      <c r="K52" s="102"/>
      <c r="L52" s="102"/>
      <c r="M52" s="102"/>
      <c r="N52" s="102"/>
      <c r="O52" s="102"/>
    </row>
    <row r="53" spans="1:15" s="36" customFormat="1" ht="10" customHeight="1">
      <c r="A53" s="102"/>
      <c r="B53" s="115"/>
      <c r="C53" s="115"/>
      <c r="D53" s="102"/>
      <c r="E53" s="108"/>
      <c r="F53" s="108"/>
      <c r="G53" s="102"/>
      <c r="H53" s="102"/>
      <c r="I53" s="102"/>
      <c r="J53" s="102"/>
      <c r="K53" s="102"/>
      <c r="L53" s="102"/>
      <c r="M53" s="102"/>
      <c r="N53" s="102"/>
      <c r="O53" s="102"/>
    </row>
    <row r="54" spans="1:15" s="36" customFormat="1" ht="21">
      <c r="A54" s="102"/>
      <c r="B54" s="102"/>
      <c r="C54" s="102"/>
      <c r="D54" s="102"/>
      <c r="E54" s="102"/>
      <c r="F54" s="102"/>
      <c r="G54" s="102"/>
      <c r="H54" s="102"/>
      <c r="I54" s="102"/>
      <c r="J54" s="102"/>
      <c r="K54" s="102"/>
      <c r="L54" s="120"/>
      <c r="M54" s="120"/>
      <c r="N54" s="104"/>
      <c r="O54" s="102"/>
    </row>
    <row r="55" spans="1:15" s="36" customFormat="1" ht="17" thickBot="1">
      <c r="A55" s="103"/>
      <c r="B55" s="103"/>
      <c r="C55" s="103"/>
      <c r="D55" s="103"/>
      <c r="E55" s="103"/>
      <c r="F55" s="103"/>
      <c r="G55" s="103"/>
      <c r="H55" s="103"/>
      <c r="I55" s="103"/>
      <c r="J55" s="103"/>
      <c r="K55" s="103"/>
      <c r="L55" s="103"/>
      <c r="M55" s="103"/>
      <c r="N55" s="103"/>
      <c r="O55" s="103"/>
    </row>
    <row r="56" spans="1:15" s="36" customFormat="1" ht="13" customHeight="1"/>
    <row r="57" spans="1:15" s="36" customFormat="1" ht="31" customHeight="1">
      <c r="B57" s="45" t="s">
        <v>37</v>
      </c>
      <c r="E57" s="11" t="s">
        <v>34</v>
      </c>
      <c r="J57" s="45" t="s">
        <v>43</v>
      </c>
      <c r="M57" s="11"/>
    </row>
    <row r="58" spans="1:15" ht="38" customHeight="1">
      <c r="A58" s="52"/>
      <c r="B58" s="44" t="s">
        <v>36</v>
      </c>
      <c r="C58" s="44" t="s">
        <v>48</v>
      </c>
      <c r="D58" s="44" t="s">
        <v>33</v>
      </c>
      <c r="E58" s="44" t="s">
        <v>42</v>
      </c>
      <c r="F58" s="44" t="s">
        <v>32</v>
      </c>
      <c r="G58" s="44" t="s">
        <v>31</v>
      </c>
      <c r="H58" s="44" t="s">
        <v>30</v>
      </c>
      <c r="J58" s="44" t="s">
        <v>36</v>
      </c>
      <c r="K58" s="44" t="s">
        <v>44</v>
      </c>
      <c r="L58" s="44" t="s">
        <v>45</v>
      </c>
      <c r="M58" s="44" t="s">
        <v>46</v>
      </c>
      <c r="N58" s="36"/>
      <c r="O58" s="36"/>
    </row>
    <row r="59" spans="1:15">
      <c r="A59" s="36"/>
      <c r="B59" s="51">
        <v>1</v>
      </c>
      <c r="C59" s="50"/>
      <c r="D59" s="50"/>
      <c r="E59" s="80" t="str">
        <f>IFERROR(D59/C59,"")</f>
        <v/>
      </c>
      <c r="F59" s="50"/>
      <c r="G59" s="49"/>
      <c r="H59" s="49"/>
      <c r="J59" s="51">
        <v>1</v>
      </c>
      <c r="K59" s="50"/>
      <c r="L59" s="50"/>
      <c r="M59" s="49"/>
      <c r="N59" s="36"/>
      <c r="O59" s="36"/>
    </row>
    <row r="60" spans="1:15">
      <c r="A60" s="36"/>
      <c r="B60" s="51">
        <f t="shared" ref="B60:B87" si="0">B59+1</f>
        <v>2</v>
      </c>
      <c r="C60" s="50"/>
      <c r="D60" s="50"/>
      <c r="E60" s="80" t="str">
        <f t="shared" ref="E60:E89" si="1">IFERROR(D60/C60,"")</f>
        <v/>
      </c>
      <c r="F60" s="50"/>
      <c r="G60" s="49"/>
      <c r="H60" s="49"/>
      <c r="J60" s="51">
        <f t="shared" ref="J60:J87" si="2">J59+1</f>
        <v>2</v>
      </c>
      <c r="K60" s="50"/>
      <c r="L60" s="50"/>
      <c r="M60" s="49"/>
      <c r="N60" s="36"/>
      <c r="O60" s="36"/>
    </row>
    <row r="61" spans="1:15">
      <c r="A61" s="36"/>
      <c r="B61" s="51">
        <f t="shared" si="0"/>
        <v>3</v>
      </c>
      <c r="C61" s="50"/>
      <c r="D61" s="50"/>
      <c r="E61" s="80" t="str">
        <f t="shared" si="1"/>
        <v/>
      </c>
      <c r="F61" s="50"/>
      <c r="G61" s="49"/>
      <c r="H61" s="49"/>
      <c r="J61" s="51">
        <f t="shared" si="2"/>
        <v>3</v>
      </c>
      <c r="K61" s="50"/>
      <c r="L61" s="50"/>
      <c r="M61" s="49"/>
      <c r="N61" s="36"/>
      <c r="O61" s="36"/>
    </row>
    <row r="62" spans="1:15">
      <c r="A62" s="36"/>
      <c r="B62" s="51">
        <f t="shared" si="0"/>
        <v>4</v>
      </c>
      <c r="C62" s="50"/>
      <c r="D62" s="50"/>
      <c r="E62" s="80" t="str">
        <f t="shared" si="1"/>
        <v/>
      </c>
      <c r="F62" s="50"/>
      <c r="G62" s="49"/>
      <c r="H62" s="49"/>
      <c r="J62" s="51">
        <f t="shared" si="2"/>
        <v>4</v>
      </c>
      <c r="K62" s="50"/>
      <c r="L62" s="50"/>
      <c r="M62" s="49"/>
      <c r="N62" s="36"/>
      <c r="O62" s="36"/>
    </row>
    <row r="63" spans="1:15">
      <c r="A63" s="36"/>
      <c r="B63" s="51">
        <f t="shared" si="0"/>
        <v>5</v>
      </c>
      <c r="C63" s="50"/>
      <c r="D63" s="50"/>
      <c r="E63" s="80" t="str">
        <f t="shared" si="1"/>
        <v/>
      </c>
      <c r="F63" s="50"/>
      <c r="G63" s="49"/>
      <c r="H63" s="49"/>
      <c r="J63" s="51">
        <f t="shared" si="2"/>
        <v>5</v>
      </c>
      <c r="K63" s="50"/>
      <c r="L63" s="50"/>
      <c r="M63" s="49"/>
    </row>
    <row r="64" spans="1:15">
      <c r="A64" s="36"/>
      <c r="B64" s="51">
        <f t="shared" si="0"/>
        <v>6</v>
      </c>
      <c r="C64" s="50"/>
      <c r="D64" s="50"/>
      <c r="E64" s="80" t="str">
        <f t="shared" si="1"/>
        <v/>
      </c>
      <c r="F64" s="50"/>
      <c r="G64" s="49"/>
      <c r="H64" s="49"/>
      <c r="J64" s="51">
        <f t="shared" si="2"/>
        <v>6</v>
      </c>
      <c r="K64" s="50"/>
      <c r="L64" s="50"/>
      <c r="M64" s="49"/>
    </row>
    <row r="65" spans="1:13">
      <c r="A65" s="36"/>
      <c r="B65" s="51">
        <f t="shared" si="0"/>
        <v>7</v>
      </c>
      <c r="C65" s="50"/>
      <c r="D65" s="50"/>
      <c r="E65" s="80" t="str">
        <f t="shared" si="1"/>
        <v/>
      </c>
      <c r="F65" s="50"/>
      <c r="G65" s="49"/>
      <c r="H65" s="49"/>
      <c r="J65" s="51">
        <f t="shared" si="2"/>
        <v>7</v>
      </c>
      <c r="K65" s="50"/>
      <c r="L65" s="50"/>
      <c r="M65" s="49"/>
    </row>
    <row r="66" spans="1:13">
      <c r="A66" s="36"/>
      <c r="B66" s="51">
        <f t="shared" si="0"/>
        <v>8</v>
      </c>
      <c r="C66" s="50"/>
      <c r="D66" s="50"/>
      <c r="E66" s="80" t="str">
        <f t="shared" si="1"/>
        <v/>
      </c>
      <c r="F66" s="50"/>
      <c r="G66" s="49"/>
      <c r="H66" s="49"/>
      <c r="J66" s="51">
        <f t="shared" si="2"/>
        <v>8</v>
      </c>
      <c r="K66" s="50"/>
      <c r="L66" s="50"/>
      <c r="M66" s="49"/>
    </row>
    <row r="67" spans="1:13">
      <c r="A67" s="36"/>
      <c r="B67" s="51">
        <f t="shared" si="0"/>
        <v>9</v>
      </c>
      <c r="C67" s="50"/>
      <c r="D67" s="50"/>
      <c r="E67" s="80" t="str">
        <f t="shared" si="1"/>
        <v/>
      </c>
      <c r="F67" s="50"/>
      <c r="G67" s="49"/>
      <c r="H67" s="49"/>
      <c r="J67" s="51">
        <f t="shared" si="2"/>
        <v>9</v>
      </c>
      <c r="K67" s="50"/>
      <c r="L67" s="50"/>
      <c r="M67" s="49"/>
    </row>
    <row r="68" spans="1:13">
      <c r="A68" s="36"/>
      <c r="B68" s="51">
        <f t="shared" si="0"/>
        <v>10</v>
      </c>
      <c r="C68" s="50"/>
      <c r="D68" s="50"/>
      <c r="E68" s="80" t="str">
        <f t="shared" si="1"/>
        <v/>
      </c>
      <c r="F68" s="50"/>
      <c r="G68" s="49"/>
      <c r="H68" s="49"/>
      <c r="J68" s="51">
        <f t="shared" si="2"/>
        <v>10</v>
      </c>
      <c r="K68" s="50"/>
      <c r="L68" s="50"/>
      <c r="M68" s="49"/>
    </row>
    <row r="69" spans="1:13">
      <c r="A69" s="36"/>
      <c r="B69" s="51">
        <f t="shared" si="0"/>
        <v>11</v>
      </c>
      <c r="C69" s="50"/>
      <c r="D69" s="50"/>
      <c r="E69" s="80" t="str">
        <f t="shared" si="1"/>
        <v/>
      </c>
      <c r="F69" s="50"/>
      <c r="G69" s="49"/>
      <c r="H69" s="49"/>
      <c r="J69" s="51">
        <f t="shared" si="2"/>
        <v>11</v>
      </c>
      <c r="K69" s="50"/>
      <c r="L69" s="50"/>
      <c r="M69" s="49"/>
    </row>
    <row r="70" spans="1:13">
      <c r="A70" s="36"/>
      <c r="B70" s="51">
        <f t="shared" si="0"/>
        <v>12</v>
      </c>
      <c r="C70" s="50"/>
      <c r="D70" s="50"/>
      <c r="E70" s="80" t="str">
        <f t="shared" si="1"/>
        <v/>
      </c>
      <c r="F70" s="50"/>
      <c r="G70" s="49"/>
      <c r="H70" s="49"/>
      <c r="J70" s="51">
        <f t="shared" si="2"/>
        <v>12</v>
      </c>
      <c r="K70" s="50"/>
      <c r="L70" s="50"/>
      <c r="M70" s="49"/>
    </row>
    <row r="71" spans="1:13">
      <c r="A71" s="36"/>
      <c r="B71" s="51">
        <f t="shared" si="0"/>
        <v>13</v>
      </c>
      <c r="C71" s="50"/>
      <c r="D71" s="50"/>
      <c r="E71" s="80" t="str">
        <f t="shared" si="1"/>
        <v/>
      </c>
      <c r="F71" s="50"/>
      <c r="G71" s="49"/>
      <c r="H71" s="49"/>
      <c r="J71" s="51">
        <f t="shared" si="2"/>
        <v>13</v>
      </c>
      <c r="K71" s="50"/>
      <c r="L71" s="50"/>
      <c r="M71" s="49"/>
    </row>
    <row r="72" spans="1:13">
      <c r="A72" s="36"/>
      <c r="B72" s="51">
        <f t="shared" si="0"/>
        <v>14</v>
      </c>
      <c r="C72" s="50"/>
      <c r="D72" s="50"/>
      <c r="E72" s="80" t="str">
        <f t="shared" si="1"/>
        <v/>
      </c>
      <c r="F72" s="50"/>
      <c r="G72" s="49"/>
      <c r="H72" s="49"/>
      <c r="J72" s="51">
        <f t="shared" si="2"/>
        <v>14</v>
      </c>
      <c r="K72" s="50"/>
      <c r="L72" s="50"/>
      <c r="M72" s="49"/>
    </row>
    <row r="73" spans="1:13">
      <c r="A73" s="36"/>
      <c r="B73" s="51">
        <f t="shared" si="0"/>
        <v>15</v>
      </c>
      <c r="C73" s="50"/>
      <c r="D73" s="50"/>
      <c r="E73" s="80" t="str">
        <f t="shared" si="1"/>
        <v/>
      </c>
      <c r="F73" s="50"/>
      <c r="G73" s="49"/>
      <c r="H73" s="49"/>
      <c r="J73" s="51">
        <f t="shared" si="2"/>
        <v>15</v>
      </c>
      <c r="K73" s="50"/>
      <c r="L73" s="50"/>
      <c r="M73" s="49"/>
    </row>
    <row r="74" spans="1:13">
      <c r="A74" s="36"/>
      <c r="B74" s="51">
        <f t="shared" si="0"/>
        <v>16</v>
      </c>
      <c r="C74" s="50"/>
      <c r="D74" s="50"/>
      <c r="E74" s="80" t="str">
        <f t="shared" si="1"/>
        <v/>
      </c>
      <c r="F74" s="50"/>
      <c r="G74" s="49"/>
      <c r="H74" s="49"/>
      <c r="J74" s="51">
        <f t="shared" si="2"/>
        <v>16</v>
      </c>
      <c r="K74" s="50"/>
      <c r="L74" s="50"/>
      <c r="M74" s="49"/>
    </row>
    <row r="75" spans="1:13">
      <c r="A75" s="36"/>
      <c r="B75" s="51">
        <f t="shared" si="0"/>
        <v>17</v>
      </c>
      <c r="C75" s="50"/>
      <c r="D75" s="50"/>
      <c r="E75" s="80" t="str">
        <f t="shared" si="1"/>
        <v/>
      </c>
      <c r="F75" s="50"/>
      <c r="G75" s="49"/>
      <c r="H75" s="49"/>
      <c r="J75" s="51">
        <f t="shared" si="2"/>
        <v>17</v>
      </c>
      <c r="K75" s="50"/>
      <c r="L75" s="50"/>
      <c r="M75" s="49"/>
    </row>
    <row r="76" spans="1:13">
      <c r="A76" s="36"/>
      <c r="B76" s="51">
        <f t="shared" si="0"/>
        <v>18</v>
      </c>
      <c r="C76" s="50"/>
      <c r="D76" s="50"/>
      <c r="E76" s="80" t="str">
        <f t="shared" si="1"/>
        <v/>
      </c>
      <c r="F76" s="50"/>
      <c r="G76" s="49"/>
      <c r="H76" s="49"/>
      <c r="J76" s="51">
        <f t="shared" si="2"/>
        <v>18</v>
      </c>
      <c r="K76" s="50"/>
      <c r="L76" s="50"/>
      <c r="M76" s="49"/>
    </row>
    <row r="77" spans="1:13">
      <c r="A77" s="36"/>
      <c r="B77" s="51">
        <f t="shared" si="0"/>
        <v>19</v>
      </c>
      <c r="C77" s="50"/>
      <c r="D77" s="50"/>
      <c r="E77" s="80" t="str">
        <f t="shared" si="1"/>
        <v/>
      </c>
      <c r="F77" s="50"/>
      <c r="G77" s="49"/>
      <c r="H77" s="49"/>
      <c r="J77" s="51">
        <f t="shared" si="2"/>
        <v>19</v>
      </c>
      <c r="K77" s="50"/>
      <c r="L77" s="50"/>
      <c r="M77" s="49"/>
    </row>
    <row r="78" spans="1:13">
      <c r="A78" s="36"/>
      <c r="B78" s="51">
        <f t="shared" si="0"/>
        <v>20</v>
      </c>
      <c r="C78" s="50"/>
      <c r="D78" s="50"/>
      <c r="E78" s="80" t="str">
        <f t="shared" si="1"/>
        <v/>
      </c>
      <c r="F78" s="50"/>
      <c r="G78" s="49"/>
      <c r="H78" s="49"/>
      <c r="J78" s="51">
        <f t="shared" si="2"/>
        <v>20</v>
      </c>
      <c r="K78" s="50"/>
      <c r="L78" s="50"/>
      <c r="M78" s="49"/>
    </row>
    <row r="79" spans="1:13">
      <c r="A79" s="36"/>
      <c r="B79" s="51">
        <f t="shared" si="0"/>
        <v>21</v>
      </c>
      <c r="C79" s="50"/>
      <c r="D79" s="50"/>
      <c r="E79" s="80" t="str">
        <f t="shared" si="1"/>
        <v/>
      </c>
      <c r="F79" s="50"/>
      <c r="G79" s="49"/>
      <c r="H79" s="49"/>
      <c r="J79" s="51">
        <f t="shared" si="2"/>
        <v>21</v>
      </c>
      <c r="K79" s="50"/>
      <c r="L79" s="50"/>
      <c r="M79" s="49"/>
    </row>
    <row r="80" spans="1:13">
      <c r="A80" s="36"/>
      <c r="B80" s="51">
        <f t="shared" si="0"/>
        <v>22</v>
      </c>
      <c r="C80" s="50"/>
      <c r="D80" s="50"/>
      <c r="E80" s="80" t="str">
        <f t="shared" si="1"/>
        <v/>
      </c>
      <c r="F80" s="50"/>
      <c r="G80" s="49"/>
      <c r="H80" s="49"/>
      <c r="J80" s="51">
        <f t="shared" si="2"/>
        <v>22</v>
      </c>
      <c r="K80" s="50"/>
      <c r="L80" s="50"/>
      <c r="M80" s="49"/>
    </row>
    <row r="81" spans="1:14">
      <c r="A81" s="36"/>
      <c r="B81" s="51">
        <f t="shared" si="0"/>
        <v>23</v>
      </c>
      <c r="C81" s="50"/>
      <c r="D81" s="50"/>
      <c r="E81" s="80" t="str">
        <f t="shared" si="1"/>
        <v/>
      </c>
      <c r="F81" s="50"/>
      <c r="G81" s="49"/>
      <c r="H81" s="49"/>
      <c r="J81" s="51">
        <f t="shared" si="2"/>
        <v>23</v>
      </c>
      <c r="K81" s="50"/>
      <c r="L81" s="50"/>
      <c r="M81" s="49"/>
    </row>
    <row r="82" spans="1:14">
      <c r="A82" s="36"/>
      <c r="B82" s="51">
        <f t="shared" si="0"/>
        <v>24</v>
      </c>
      <c r="C82" s="50"/>
      <c r="D82" s="50"/>
      <c r="E82" s="80" t="str">
        <f t="shared" si="1"/>
        <v/>
      </c>
      <c r="F82" s="50"/>
      <c r="G82" s="49"/>
      <c r="H82" s="49"/>
      <c r="J82" s="51">
        <f t="shared" si="2"/>
        <v>24</v>
      </c>
      <c r="K82" s="50"/>
      <c r="L82" s="50"/>
      <c r="M82" s="49"/>
    </row>
    <row r="83" spans="1:14">
      <c r="A83" s="36"/>
      <c r="B83" s="51">
        <f t="shared" si="0"/>
        <v>25</v>
      </c>
      <c r="C83" s="50"/>
      <c r="D83" s="50"/>
      <c r="E83" s="80" t="str">
        <f t="shared" si="1"/>
        <v/>
      </c>
      <c r="F83" s="50"/>
      <c r="G83" s="49"/>
      <c r="H83" s="49"/>
      <c r="J83" s="51">
        <f t="shared" si="2"/>
        <v>25</v>
      </c>
      <c r="K83" s="50"/>
      <c r="L83" s="50"/>
      <c r="M83" s="49"/>
    </row>
    <row r="84" spans="1:14">
      <c r="A84" s="36"/>
      <c r="B84" s="51">
        <f t="shared" si="0"/>
        <v>26</v>
      </c>
      <c r="C84" s="50"/>
      <c r="D84" s="50"/>
      <c r="E84" s="80" t="str">
        <f t="shared" si="1"/>
        <v/>
      </c>
      <c r="F84" s="50"/>
      <c r="G84" s="49"/>
      <c r="H84" s="49"/>
      <c r="J84" s="51">
        <f t="shared" si="2"/>
        <v>26</v>
      </c>
      <c r="K84" s="50"/>
      <c r="L84" s="50"/>
      <c r="M84" s="49"/>
    </row>
    <row r="85" spans="1:14">
      <c r="A85" s="36"/>
      <c r="B85" s="51">
        <f t="shared" si="0"/>
        <v>27</v>
      </c>
      <c r="C85" s="50"/>
      <c r="D85" s="50"/>
      <c r="E85" s="80" t="str">
        <f t="shared" si="1"/>
        <v/>
      </c>
      <c r="F85" s="50"/>
      <c r="G85" s="49"/>
      <c r="H85" s="49"/>
      <c r="J85" s="51">
        <f t="shared" si="2"/>
        <v>27</v>
      </c>
      <c r="K85" s="50"/>
      <c r="L85" s="50"/>
      <c r="M85" s="49"/>
    </row>
    <row r="86" spans="1:14">
      <c r="A86" s="36"/>
      <c r="B86" s="51">
        <f t="shared" si="0"/>
        <v>28</v>
      </c>
      <c r="C86" s="50"/>
      <c r="D86" s="50"/>
      <c r="E86" s="80" t="str">
        <f t="shared" si="1"/>
        <v/>
      </c>
      <c r="F86" s="50"/>
      <c r="G86" s="49"/>
      <c r="H86" s="49"/>
      <c r="J86" s="51">
        <f t="shared" si="2"/>
        <v>28</v>
      </c>
      <c r="K86" s="50"/>
      <c r="L86" s="50"/>
      <c r="M86" s="49"/>
    </row>
    <row r="87" spans="1:14">
      <c r="A87" s="36"/>
      <c r="B87" s="51">
        <f t="shared" si="0"/>
        <v>29</v>
      </c>
      <c r="C87" s="50"/>
      <c r="D87" s="50"/>
      <c r="E87" s="80" t="str">
        <f t="shared" si="1"/>
        <v/>
      </c>
      <c r="F87" s="50"/>
      <c r="G87" s="49"/>
      <c r="H87" s="49"/>
      <c r="J87" s="51">
        <f t="shared" si="2"/>
        <v>29</v>
      </c>
      <c r="K87" s="50"/>
      <c r="L87" s="50"/>
      <c r="M87" s="49"/>
    </row>
    <row r="88" spans="1:14">
      <c r="A88" s="36"/>
      <c r="B88" s="51">
        <v>30</v>
      </c>
      <c r="C88" s="50"/>
      <c r="D88" s="50"/>
      <c r="E88" s="80" t="str">
        <f t="shared" si="1"/>
        <v/>
      </c>
      <c r="F88" s="50"/>
      <c r="G88" s="49"/>
      <c r="H88" s="49"/>
      <c r="J88" s="51">
        <v>30</v>
      </c>
      <c r="K88" s="50"/>
      <c r="L88" s="50"/>
      <c r="M88" s="49"/>
    </row>
    <row r="89" spans="1:14" ht="17" thickBot="1">
      <c r="A89" s="36"/>
      <c r="B89" s="48">
        <v>31</v>
      </c>
      <c r="C89" s="47"/>
      <c r="D89" s="47"/>
      <c r="E89" s="81" t="str">
        <f t="shared" si="1"/>
        <v/>
      </c>
      <c r="F89" s="47"/>
      <c r="G89" s="46"/>
      <c r="H89" s="46"/>
      <c r="J89" s="48">
        <v>31</v>
      </c>
      <c r="K89" s="47"/>
      <c r="L89" s="47"/>
      <c r="M89" s="46"/>
    </row>
    <row r="90" spans="1:14" ht="24" customHeight="1">
      <c r="A90" s="36"/>
      <c r="B90" s="31"/>
      <c r="D90" s="31"/>
      <c r="E90" s="31"/>
      <c r="F90" s="31"/>
      <c r="G90" s="31"/>
      <c r="H90" s="31"/>
      <c r="I90" s="31"/>
      <c r="J90" s="31"/>
      <c r="K90" s="31"/>
      <c r="L90" s="31"/>
      <c r="N90" s="31"/>
    </row>
    <row r="91" spans="1:14" s="36" customFormat="1" ht="31" customHeight="1">
      <c r="B91" s="45" t="s">
        <v>35</v>
      </c>
      <c r="E91" s="11" t="s">
        <v>34</v>
      </c>
    </row>
    <row r="92" spans="1:14" ht="36" customHeight="1">
      <c r="A92" s="36"/>
      <c r="B92" s="31"/>
      <c r="C92" s="44" t="s">
        <v>48</v>
      </c>
      <c r="D92" s="44" t="s">
        <v>33</v>
      </c>
      <c r="E92" s="44" t="s">
        <v>42</v>
      </c>
      <c r="F92" s="44" t="s">
        <v>32</v>
      </c>
      <c r="G92" s="44" t="s">
        <v>31</v>
      </c>
      <c r="H92" s="44" t="s">
        <v>30</v>
      </c>
      <c r="J92" s="31"/>
      <c r="K92" s="44" t="s">
        <v>44</v>
      </c>
      <c r="L92" s="44" t="s">
        <v>45</v>
      </c>
      <c r="M92" s="44" t="s">
        <v>46</v>
      </c>
    </row>
    <row r="93" spans="1:14" s="37" customFormat="1" ht="36" customHeight="1">
      <c r="A93" s="40"/>
      <c r="B93" s="39" t="s">
        <v>29</v>
      </c>
      <c r="C93" s="43">
        <f>SUM(C59:C89)</f>
        <v>0</v>
      </c>
      <c r="D93" s="43">
        <f>SUM(D59:D89)</f>
        <v>0</v>
      </c>
      <c r="E93" s="78" t="str">
        <f>IFERROR(AVERAGE(E59:E89),"")</f>
        <v/>
      </c>
      <c r="F93" s="43">
        <f>SUM(F59:F89)</f>
        <v>0</v>
      </c>
      <c r="G93" s="43">
        <f>SUM(G59:G89)</f>
        <v>0</v>
      </c>
      <c r="H93" s="43">
        <f>SUM(H59:H89)</f>
        <v>0</v>
      </c>
      <c r="J93" s="39" t="s">
        <v>29</v>
      </c>
      <c r="K93" s="43">
        <f>SUM(K59:K89)</f>
        <v>0</v>
      </c>
      <c r="L93" s="43">
        <f>SUM(L59:L89)</f>
        <v>0</v>
      </c>
      <c r="M93" s="43">
        <f>SUM(M59:M89)</f>
        <v>0</v>
      </c>
    </row>
    <row r="94" spans="1:14" s="37" customFormat="1" ht="36" customHeight="1">
      <c r="A94" s="40"/>
      <c r="B94" s="39" t="s">
        <v>28</v>
      </c>
      <c r="C94" s="41"/>
      <c r="D94" s="42"/>
      <c r="E94" s="79"/>
      <c r="F94" s="41"/>
      <c r="G94" s="41"/>
      <c r="H94" s="41"/>
      <c r="J94" s="39" t="s">
        <v>28</v>
      </c>
      <c r="K94" s="41"/>
      <c r="L94" s="42"/>
      <c r="M94" s="41"/>
    </row>
    <row r="95" spans="1:14" s="37" customFormat="1" ht="36" customHeight="1">
      <c r="A95" s="40"/>
      <c r="B95" s="39" t="s">
        <v>27</v>
      </c>
      <c r="C95" s="41"/>
      <c r="D95" s="42"/>
      <c r="E95" s="79"/>
      <c r="F95" s="41"/>
      <c r="G95" s="41"/>
      <c r="H95" s="41"/>
      <c r="J95" s="39" t="s">
        <v>27</v>
      </c>
      <c r="K95" s="41"/>
      <c r="L95" s="42"/>
      <c r="M95" s="41"/>
    </row>
    <row r="96" spans="1:14" s="37" customFormat="1" ht="36" customHeight="1">
      <c r="A96" s="40"/>
      <c r="B96" s="39" t="s">
        <v>26</v>
      </c>
      <c r="C96" s="38" t="str">
        <f t="shared" ref="C96:H96" si="3">IFERROR(C93/C95,"")</f>
        <v/>
      </c>
      <c r="D96" s="38" t="str">
        <f t="shared" si="3"/>
        <v/>
      </c>
      <c r="E96" s="78" t="str">
        <f t="shared" si="3"/>
        <v/>
      </c>
      <c r="F96" s="38" t="str">
        <f t="shared" si="3"/>
        <v/>
      </c>
      <c r="G96" s="38" t="str">
        <f t="shared" si="3"/>
        <v/>
      </c>
      <c r="H96" s="38" t="str">
        <f t="shared" si="3"/>
        <v/>
      </c>
      <c r="J96" s="39" t="s">
        <v>26</v>
      </c>
      <c r="K96" s="38" t="str">
        <f>IFERROR(K93/K95,"")</f>
        <v/>
      </c>
      <c r="L96" s="38" t="str">
        <f>IFERROR(L93/L95,"")</f>
        <v/>
      </c>
      <c r="M96" s="38" t="str">
        <f>IFERROR(M93/M95,"")</f>
        <v/>
      </c>
    </row>
    <row r="97" spans="2:14" s="36" customFormat="1"/>
    <row r="98" spans="2:14" ht="45" customHeight="1">
      <c r="B98" s="21" t="s">
        <v>23</v>
      </c>
      <c r="C98" s="21"/>
      <c r="D98" s="10"/>
      <c r="E98" s="10"/>
      <c r="F98" s="10"/>
      <c r="G98" s="10"/>
      <c r="H98" s="10"/>
      <c r="I98" s="10"/>
      <c r="J98" s="10"/>
      <c r="K98" s="10"/>
      <c r="L98" s="10"/>
      <c r="M98" s="147" t="s">
        <v>21</v>
      </c>
      <c r="N98" s="147"/>
    </row>
    <row r="99" spans="2:14" ht="21" customHeight="1">
      <c r="B99" s="7"/>
      <c r="C99" s="7"/>
      <c r="D99" s="134" t="s">
        <v>18</v>
      </c>
      <c r="E99" s="135"/>
      <c r="F99" s="138" t="s">
        <v>25</v>
      </c>
      <c r="G99" s="139"/>
      <c r="H99" s="8" t="s">
        <v>11</v>
      </c>
      <c r="I99" s="136" t="s">
        <v>2</v>
      </c>
      <c r="J99" s="137"/>
      <c r="K99" s="8" t="s">
        <v>6</v>
      </c>
      <c r="L99" s="8" t="s">
        <v>9</v>
      </c>
      <c r="M99" s="148" t="s">
        <v>7</v>
      </c>
      <c r="N99" s="149"/>
    </row>
    <row r="100" spans="2:14" ht="35" customHeight="1">
      <c r="B100" s="150"/>
      <c r="C100" s="151"/>
      <c r="D100" s="9" t="s">
        <v>13</v>
      </c>
      <c r="E100" s="13" t="s">
        <v>14</v>
      </c>
      <c r="F100" s="9" t="s">
        <v>13</v>
      </c>
      <c r="G100" s="17" t="s">
        <v>14</v>
      </c>
      <c r="H100" s="19" t="s">
        <v>10</v>
      </c>
      <c r="I100" s="9" t="s">
        <v>3</v>
      </c>
      <c r="J100" s="17" t="s">
        <v>4</v>
      </c>
      <c r="K100" s="9" t="s">
        <v>5</v>
      </c>
      <c r="L100" s="9" t="s">
        <v>8</v>
      </c>
      <c r="M100" s="33" t="s">
        <v>13</v>
      </c>
      <c r="N100" s="19" t="s">
        <v>14</v>
      </c>
    </row>
    <row r="101" spans="2:14" ht="35" customHeight="1">
      <c r="B101" s="152" t="s">
        <v>16</v>
      </c>
      <c r="C101" s="153"/>
      <c r="D101" s="12"/>
      <c r="E101" s="14"/>
      <c r="F101" s="15"/>
      <c r="G101" s="18"/>
      <c r="H101" s="20">
        <f>G101-F101</f>
        <v>0</v>
      </c>
      <c r="I101" s="15"/>
      <c r="J101" s="18"/>
      <c r="K101" s="16">
        <f>J101-I101</f>
        <v>0</v>
      </c>
      <c r="L101" s="32">
        <f>IFERROR(J101-G101,"0")</f>
        <v>0</v>
      </c>
      <c r="M101" s="34"/>
      <c r="N101" s="35">
        <f>IFERROR(L101/G101,0)</f>
        <v>0</v>
      </c>
    </row>
    <row r="102" spans="2:14" ht="35" customHeight="1">
      <c r="B102" s="154" t="s">
        <v>17</v>
      </c>
      <c r="C102" s="155"/>
      <c r="D102" s="12"/>
      <c r="E102" s="14"/>
      <c r="F102" s="15"/>
      <c r="G102" s="18"/>
      <c r="H102" s="20">
        <f t="shared" ref="H102:H103" si="4">G102-F102</f>
        <v>0</v>
      </c>
      <c r="I102" s="15"/>
      <c r="J102" s="18"/>
      <c r="K102" s="16">
        <f t="shared" ref="K102:K103" si="5">J102-I102</f>
        <v>0</v>
      </c>
      <c r="L102" s="32">
        <f>IFERROR(J102-G102,"0")</f>
        <v>0</v>
      </c>
      <c r="M102" s="34"/>
      <c r="N102" s="35">
        <f>IFERROR(L102/G102,0)</f>
        <v>0</v>
      </c>
    </row>
    <row r="103" spans="2:14" ht="35" customHeight="1">
      <c r="B103" s="156" t="s">
        <v>15</v>
      </c>
      <c r="C103" s="157"/>
      <c r="D103" s="12"/>
      <c r="E103" s="14"/>
      <c r="F103" s="15"/>
      <c r="G103" s="18"/>
      <c r="H103" s="20">
        <f t="shared" si="4"/>
        <v>0</v>
      </c>
      <c r="I103" s="15"/>
      <c r="J103" s="18"/>
      <c r="K103" s="16">
        <f t="shared" si="5"/>
        <v>0</v>
      </c>
      <c r="L103" s="32">
        <f>IFERROR(J103-G103,"0")</f>
        <v>0</v>
      </c>
      <c r="M103" s="34"/>
      <c r="N103" s="35">
        <f>IFERROR(L103/G103,0)</f>
        <v>0</v>
      </c>
    </row>
    <row r="104" spans="2:14">
      <c r="B104" s="6"/>
      <c r="C104" s="6"/>
      <c r="D104" s="6"/>
      <c r="E104" s="6"/>
      <c r="F104" s="6"/>
      <c r="G104" s="6"/>
      <c r="H104" s="6"/>
      <c r="I104" s="6"/>
      <c r="J104" s="6"/>
      <c r="K104" s="6"/>
      <c r="M104" s="6"/>
    </row>
    <row r="105" spans="2:14">
      <c r="B105" s="6"/>
      <c r="C105" s="6"/>
      <c r="D105" s="6"/>
      <c r="E105" s="6"/>
      <c r="F105" s="6"/>
      <c r="G105" s="6"/>
      <c r="H105" s="6"/>
      <c r="I105" s="6"/>
      <c r="J105" s="6"/>
      <c r="K105" s="6"/>
      <c r="M105" s="6"/>
    </row>
  </sheetData>
  <mergeCells count="68">
    <mergeCell ref="M6:N6"/>
    <mergeCell ref="B5:C5"/>
    <mergeCell ref="D5:E5"/>
    <mergeCell ref="F5:G5"/>
    <mergeCell ref="I5:J5"/>
    <mergeCell ref="K5:L5"/>
    <mergeCell ref="M5:N5"/>
    <mergeCell ref="B6:C6"/>
    <mergeCell ref="D6:E6"/>
    <mergeCell ref="F6:G6"/>
    <mergeCell ref="I6:J6"/>
    <mergeCell ref="K6:L6"/>
    <mergeCell ref="B22:C22"/>
    <mergeCell ref="E22:F22"/>
    <mergeCell ref="B11:C11"/>
    <mergeCell ref="E11:F11"/>
    <mergeCell ref="G11:N13"/>
    <mergeCell ref="B12:C12"/>
    <mergeCell ref="E12:F12"/>
    <mergeCell ref="B13:C13"/>
    <mergeCell ref="E13:F13"/>
    <mergeCell ref="B14:C14"/>
    <mergeCell ref="E14:F14"/>
    <mergeCell ref="B20:C20"/>
    <mergeCell ref="E20:F20"/>
    <mergeCell ref="L21:M21"/>
    <mergeCell ref="B23:C23"/>
    <mergeCell ref="E23:F23"/>
    <mergeCell ref="B24:C24"/>
    <mergeCell ref="E24:F24"/>
    <mergeCell ref="B25:C25"/>
    <mergeCell ref="E25:F25"/>
    <mergeCell ref="E42:F42"/>
    <mergeCell ref="L43:M43"/>
    <mergeCell ref="B44:C44"/>
    <mergeCell ref="E44:F44"/>
    <mergeCell ref="B31:C31"/>
    <mergeCell ref="E31:F31"/>
    <mergeCell ref="L32:M32"/>
    <mergeCell ref="B33:C33"/>
    <mergeCell ref="E33:F33"/>
    <mergeCell ref="G33:N35"/>
    <mergeCell ref="B34:C34"/>
    <mergeCell ref="E34:F34"/>
    <mergeCell ref="B35:C35"/>
    <mergeCell ref="E35:F35"/>
    <mergeCell ref="L54:M54"/>
    <mergeCell ref="M98:N98"/>
    <mergeCell ref="D99:E99"/>
    <mergeCell ref="F99:G99"/>
    <mergeCell ref="I99:J99"/>
    <mergeCell ref="M99:N99"/>
    <mergeCell ref="B100:C100"/>
    <mergeCell ref="B101:C101"/>
    <mergeCell ref="B102:C102"/>
    <mergeCell ref="B103:C103"/>
    <mergeCell ref="B2:J2"/>
    <mergeCell ref="B53:C53"/>
    <mergeCell ref="E53:F53"/>
    <mergeCell ref="B45:C45"/>
    <mergeCell ref="E45:F45"/>
    <mergeCell ref="B46:C46"/>
    <mergeCell ref="E46:F46"/>
    <mergeCell ref="B47:C47"/>
    <mergeCell ref="E47:F47"/>
    <mergeCell ref="B36:C36"/>
    <mergeCell ref="E36:F36"/>
    <mergeCell ref="B42:C42"/>
  </mergeCells>
  <conditionalFormatting sqref="H101:H103">
    <cfRule type="cellIs" dxfId="3" priority="3" operator="lessThan">
      <formula>0</formula>
    </cfRule>
    <cfRule type="cellIs" dxfId="2" priority="4" operator="greaterThan">
      <formula>0</formula>
    </cfRule>
  </conditionalFormatting>
  <conditionalFormatting sqref="K101:K103">
    <cfRule type="cellIs" dxfId="1" priority="1" operator="greaterThan">
      <formula>0</formula>
    </cfRule>
    <cfRule type="cellIs" dxfId="0" priority="2" operator="lessThan">
      <formula>0</formula>
    </cfRule>
  </conditionalFormatting>
  <pageMargins left="0.4" right="0.4" top="0.4" bottom="0.4" header="0" footer="0"/>
  <pageSetup scale="57" fitToHeight="0" orientation="landscape" horizontalDpi="0" verticalDpi="0"/>
  <rowBreaks count="2" manualBreakCount="2">
    <brk id="32" max="16383" man="1"/>
    <brk id="5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S74" sqref="AS74"/>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Sales &amp; Marketing Dashboard</vt:lpstr>
      <vt:lpstr>BLANK - Sales &amp; Marketing Dash</vt:lpstr>
      <vt:lpstr>- Disclaimer -</vt:lpstr>
      <vt:lpstr>'BLANK - Sales &amp; Marketing Dash'!Print_Area</vt:lpstr>
      <vt:lpstr>'Sales &amp; Marketing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2022-12-13T00:20:37Z</dcterms:modified>
  <cp:category/>
</cp:coreProperties>
</file>