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/"/>
    </mc:Choice>
  </mc:AlternateContent>
  <xr:revisionPtr revIDLastSave="0" documentId="13_ncr:1_{5D0BE740-F28C-3649-BF1A-39E7249E40FE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Modello di dashboard delle vend" sheetId="13" r:id="rId1"/>
    <sheet name="Lead" sheetId="12" r:id="rId2"/>
    <sheet name="Opportunità" sheetId="5" r:id="rId3"/>
    <sheet name="- Dichiarazione di non responsa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5" l="1"/>
  <c r="E27" i="5"/>
  <c r="D27" i="5"/>
  <c r="B27" i="5"/>
  <c r="B28" i="12"/>
  <c r="B14" i="13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</calcChain>
</file>

<file path=xl/sharedStrings.xml><?xml version="1.0" encoding="utf-8"?>
<sst xmlns="http://schemas.openxmlformats.org/spreadsheetml/2006/main" count="201" uniqueCount="100">
  <si>
    <t>LEAD</t>
  </si>
  <si>
    <t>Lead 1</t>
  </si>
  <si>
    <t>Lead 2</t>
  </si>
  <si>
    <t>Lead 3</t>
  </si>
  <si>
    <t>Lead 4</t>
  </si>
  <si>
    <t>Lead 5</t>
  </si>
  <si>
    <t>Lead 6</t>
  </si>
  <si>
    <t>Lead 7</t>
  </si>
  <si>
    <t>Lead 8</t>
  </si>
  <si>
    <t>Lead 9</t>
  </si>
  <si>
    <t>Lead 10</t>
  </si>
  <si>
    <t>Lead 11</t>
  </si>
  <si>
    <t>Lead 12</t>
  </si>
  <si>
    <t>Lead 13</t>
  </si>
  <si>
    <t>Lead 14</t>
  </si>
  <si>
    <t>Lead 15</t>
  </si>
  <si>
    <t>Lead 16</t>
  </si>
  <si>
    <t>Lead 17</t>
  </si>
  <si>
    <t>Lead 18</t>
  </si>
  <si>
    <t>Lead 19</t>
  </si>
  <si>
    <t>Lead 20</t>
  </si>
  <si>
    <t>MODELLO DI DASHBOARD DELLE VENDITE</t>
  </si>
  <si>
    <t>DASHBOARD DELLE VENDITE</t>
  </si>
  <si>
    <t>TOTALE</t>
  </si>
  <si>
    <t>LEAD PER FONTE</t>
  </si>
  <si>
    <t>LEAD PER STATO</t>
  </si>
  <si>
    <t>OPPORTUNITÀ</t>
  </si>
  <si>
    <t>OFFERTE PER FASE</t>
  </si>
  <si>
    <t>OFFERTE PER STATO</t>
  </si>
  <si>
    <t>FATTURATO TOTALE POTENZIALE</t>
  </si>
  <si>
    <t>RICAVI POTENZIALI PER FASE</t>
  </si>
  <si>
    <t>CLICCA QUI PER CREARE IN SMARTSHEET</t>
  </si>
  <si>
    <t>INFORMAZIONI DI CONTATTO</t>
  </si>
  <si>
    <t>ALTRE INFO</t>
  </si>
  <si>
    <t>NOME DELL'AZIENDA</t>
  </si>
  <si>
    <t>NOME DEL CONTATTO</t>
  </si>
  <si>
    <t>POSIZIONE LAVORATIVA</t>
  </si>
  <si>
    <t>DATA DELL'ULTIMO CONTATTO</t>
  </si>
  <si>
    <t>DATA DEL PROSSIMO CONTATTO</t>
  </si>
  <si>
    <t>FONTE LEAD</t>
  </si>
  <si>
    <t>STATO DEL LEAD</t>
  </si>
  <si>
    <t>AZIONE SUCCESSIVA</t>
  </si>
  <si>
    <t>INDIRIZZO E-MAIL</t>
  </si>
  <si>
    <t>TELEFONO</t>
  </si>
  <si>
    <t>SITO WEB</t>
  </si>
  <si>
    <t>INDIRIZZO POSTALE</t>
  </si>
  <si>
    <t>CITTÀ</t>
  </si>
  <si>
    <t>STATO</t>
  </si>
  <si>
    <t>CAP</t>
  </si>
  <si>
    <t>PAESE</t>
  </si>
  <si>
    <t>NOTE</t>
  </si>
  <si>
    <t>FONTE LEAD</t>
  </si>
  <si>
    <t>STATO DEL LEAD</t>
  </si>
  <si>
    <t>Social media</t>
  </si>
  <si>
    <t>APERTA</t>
  </si>
  <si>
    <t>Marketing via e-mail</t>
  </si>
  <si>
    <t>PERSA</t>
  </si>
  <si>
    <t>Ricerca organica</t>
  </si>
  <si>
    <t>VINTA</t>
  </si>
  <si>
    <t>Annunci a pagamento sui social media</t>
  </si>
  <si>
    <t>Ricerca a pagamento</t>
  </si>
  <si>
    <t>Segnalazione</t>
  </si>
  <si>
    <t>Traffico diretto</t>
  </si>
  <si>
    <t>Fonti offline</t>
  </si>
  <si>
    <t>Chiamata a freddo</t>
  </si>
  <si>
    <t>Altro</t>
  </si>
  <si>
    <t>Non modificare le tabelle riportate di seguito.</t>
  </si>
  <si>
    <t>CONTEGGIO FONTI DEI LEAD</t>
  </si>
  <si>
    <t>CONTEGGIO STATO LEAD</t>
  </si>
  <si>
    <t>TRATTATIVA</t>
  </si>
  <si>
    <t>VALORE ECONOMICO</t>
  </si>
  <si>
    <t>AZIONE</t>
  </si>
  <si>
    <t>NOME DELLA TRATTATIVA</t>
  </si>
  <si>
    <t>AZIENDA</t>
  </si>
  <si>
    <t>VOLUME DELLA TRATTATIVA</t>
  </si>
  <si>
    <t>PROBABILITÀ 
DI VITTORIA</t>
  </si>
  <si>
    <t>PREVISIONE 
PONDERATA</t>
  </si>
  <si>
    <t>FASE DELLA TRATTATIVA</t>
  </si>
  <si>
    <t>STATO DELLA
TRATTATIVA</t>
  </si>
  <si>
    <t>DATA DI INIZIO</t>
  </si>
  <si>
    <t>DATA DI CHIUSURA</t>
  </si>
  <si>
    <t>FASE DELLA
TRATTATIVA</t>
  </si>
  <si>
    <t>Trattativa 1</t>
  </si>
  <si>
    <t>Proposta</t>
  </si>
  <si>
    <t>Qualificazione</t>
  </si>
  <si>
    <t>Trattativa 2</t>
  </si>
  <si>
    <t>Chiusa - Vinta</t>
  </si>
  <si>
    <t>Trattativa 3</t>
  </si>
  <si>
    <t>Negoziazione</t>
  </si>
  <si>
    <t>Trattativa 4</t>
  </si>
  <si>
    <t>Trattativa 5</t>
  </si>
  <si>
    <t>Chiusa - Persa</t>
  </si>
  <si>
    <t>Trattativa 6</t>
  </si>
  <si>
    <t>Trattativa 7</t>
  </si>
  <si>
    <t>Trattativa 8</t>
  </si>
  <si>
    <t>Trattativa 9</t>
  </si>
  <si>
    <t>Trattativa 10</t>
  </si>
  <si>
    <t>CONTEGGIO FASE DELLA TRATTATIVA</t>
  </si>
  <si>
    <t>CONTEGGIO STATO TRATTATIVA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</si>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</sst>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u/>
      <sz val="22"/>
      <color theme="0"/>
      <name val="Century Gothic Bold"/>
    </font>
    <font>
      <sz val="10"/>
      <name val="Century Gothic"/>
      <family val="1"/>
    </font>
    <font>
      <b/>
      <sz val="1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3" fillId="0" borderId="3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4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49" fontId="6" fillId="7" borderId="7" xfId="0" applyNumberFormat="1" applyFont="1" applyFill="1" applyBorder="1" applyAlignment="1">
      <alignment horizontal="left" vertical="center" wrapText="1" indent="1"/>
    </xf>
    <xf numFmtId="49" fontId="6" fillId="7" borderId="8" xfId="0" applyNumberFormat="1" applyFont="1" applyFill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4" xfId="0" applyNumberFormat="1" applyFont="1" applyFill="1" applyBorder="1" applyAlignment="1">
      <alignment horizontal="left" vertical="center" wrapText="1" indent="1"/>
    </xf>
    <xf numFmtId="165" fontId="6" fillId="7" borderId="4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left" vertical="center" wrapText="1" indent="1"/>
    </xf>
    <xf numFmtId="49" fontId="6" fillId="2" borderId="4" xfId="1" applyNumberFormat="1" applyFont="1" applyFill="1" applyBorder="1" applyAlignment="1">
      <alignment horizontal="left" vertical="center" wrapText="1" indent="1"/>
    </xf>
    <xf numFmtId="49" fontId="6" fillId="2" borderId="4" xfId="1" applyNumberFormat="1" applyFont="1" applyFill="1" applyBorder="1" applyAlignment="1">
      <alignment vertical="center" wrapTex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5" borderId="7" xfId="0" applyNumberFormat="1" applyFont="1" applyFill="1" applyBorder="1" applyAlignment="1">
      <alignment horizontal="left" vertical="center" wrapText="1" indent="1"/>
    </xf>
    <xf numFmtId="49" fontId="6" fillId="5" borderId="1" xfId="0" applyNumberFormat="1" applyFont="1" applyFill="1" applyBorder="1" applyAlignment="1">
      <alignment horizontal="left" vertical="center" wrapText="1" indent="1"/>
    </xf>
    <xf numFmtId="165" fontId="6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left" vertical="center" wrapText="1" indent="1"/>
    </xf>
    <xf numFmtId="49" fontId="6" fillId="5" borderId="1" xfId="1" applyNumberFormat="1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horizontal="left" vertical="center" wrapText="1" indent="1"/>
    </xf>
    <xf numFmtId="0" fontId="20" fillId="11" borderId="1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left" vertical="center" wrapText="1" indent="1"/>
    </xf>
    <xf numFmtId="0" fontId="21" fillId="4" borderId="10" xfId="0" applyFont="1" applyFill="1" applyBorder="1" applyAlignment="1">
      <alignment horizontal="left" vertical="center" wrapText="1" indent="1"/>
    </xf>
    <xf numFmtId="49" fontId="21" fillId="4" borderId="10" xfId="0" applyNumberFormat="1" applyFont="1" applyFill="1" applyBorder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center" wrapText="1" indent="1"/>
    </xf>
    <xf numFmtId="49" fontId="21" fillId="3" borderId="10" xfId="0" applyNumberFormat="1" applyFont="1" applyFill="1" applyBorder="1" applyAlignment="1">
      <alignment horizontal="left" vertical="center" wrapText="1" inden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left" vertical="center" wrapText="1" indent="1"/>
    </xf>
    <xf numFmtId="0" fontId="6" fillId="5" borderId="15" xfId="0" applyFont="1" applyFill="1" applyBorder="1" applyAlignment="1">
      <alignment horizontal="left" vertical="center" wrapText="1" inden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 indent="1"/>
    </xf>
    <xf numFmtId="0" fontId="6" fillId="5" borderId="16" xfId="0" applyFont="1" applyFill="1" applyBorder="1" applyAlignment="1">
      <alignment horizontal="left" vertical="center" wrapText="1" inden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164" fontId="6" fillId="5" borderId="1" xfId="1" applyFont="1" applyFill="1" applyBorder="1" applyAlignment="1">
      <alignment horizontal="center" vertical="center" wrapText="1"/>
    </xf>
    <xf numFmtId="9" fontId="6" fillId="5" borderId="1" xfId="3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left" vertical="center" wrapText="1" indent="1"/>
    </xf>
    <xf numFmtId="49" fontId="14" fillId="5" borderId="1" xfId="2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left" vertical="center" wrapText="1" indent="1"/>
    </xf>
    <xf numFmtId="49" fontId="6" fillId="5" borderId="4" xfId="0" applyNumberFormat="1" applyFont="1" applyFill="1" applyBorder="1" applyAlignment="1">
      <alignment horizontal="left" vertical="center" wrapText="1" indent="1"/>
    </xf>
    <xf numFmtId="164" fontId="6" fillId="5" borderId="4" xfId="1" applyFont="1" applyFill="1" applyBorder="1" applyAlignment="1">
      <alignment horizontal="center" vertical="center" wrapText="1"/>
    </xf>
    <xf numFmtId="9" fontId="6" fillId="5" borderId="4" xfId="3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165" fontId="6" fillId="5" borderId="4" xfId="1" applyNumberFormat="1" applyFont="1" applyFill="1" applyBorder="1" applyAlignment="1">
      <alignment horizontal="center" vertical="center" wrapText="1"/>
    </xf>
    <xf numFmtId="49" fontId="6" fillId="5" borderId="4" xfId="1" applyNumberFormat="1" applyFont="1" applyFill="1" applyBorder="1" applyAlignment="1">
      <alignment horizontal="left" vertical="center" wrapText="1" indent="1"/>
    </xf>
    <xf numFmtId="49" fontId="6" fillId="5" borderId="13" xfId="0" applyNumberFormat="1" applyFont="1" applyFill="1" applyBorder="1" applyAlignment="1">
      <alignment horizontal="left" vertical="center" wrapText="1" indent="1"/>
    </xf>
    <xf numFmtId="0" fontId="20" fillId="2" borderId="17" xfId="0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9" fontId="20" fillId="3" borderId="15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9" fillId="6" borderId="0" xfId="2" applyFont="1" applyFill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166" fontId="17" fillId="0" borderId="6" xfId="0" applyNumberFormat="1" applyFont="1" applyBorder="1" applyAlignment="1">
      <alignment horizontal="left" vertical="center" wrapText="1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100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</border>
    </dxf>
    <dxf>
      <border>
        <top style="medium">
          <color theme="0" tint="-0.249977111117893"/>
        </top>
      </border>
    </dxf>
    <dxf>
      <numFmt numFmtId="30" formatCode="@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border diagonalUp="0" diagonalDown="0">
        <left style="thin">
          <color rgb="FFB4C6E7"/>
        </left>
        <right style="thin">
          <color rgb="FFB4C6E7"/>
        </right>
        <bottom style="thin">
          <color rgb="FFB4C6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medium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/>
      </border>
    </dxf>
    <dxf>
      <border diagonalUp="0" diagonalDown="0">
        <left style="thin">
          <color rgb="FFB4C6E7"/>
        </left>
        <right style="thin">
          <color rgb="FFB4C6E7"/>
        </right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</dxf>
  </dxfs>
  <tableStyles count="0" defaultTableStyle="TableStyleMedium9" defaultPivotStyle="PivotStyleMedium7"/>
  <colors>
    <mruColors>
      <color rgb="FFF7F9FB"/>
      <color rgb="FF5BE7F0"/>
      <color rgb="FF009946"/>
      <color rgb="FF00BD32"/>
      <color rgb="FFBFD77D"/>
      <color rgb="FF86BF4E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Lead!$B$32:$B$41</c:f>
              <c:strCache>
                <c:ptCount val="10"/>
                <c:pt idx="0">
                  <c:v>Social media</c:v>
                </c:pt>
                <c:pt idx="1">
                  <c:v>Marketing via e-mail</c:v>
                </c:pt>
                <c:pt idx="2">
                  <c:v>Ricerca organica</c:v>
                </c:pt>
                <c:pt idx="3">
                  <c:v>Annunci a pagamento sui social media</c:v>
                </c:pt>
                <c:pt idx="4">
                  <c:v>Ricerca a pagamento</c:v>
                </c:pt>
                <c:pt idx="5">
                  <c:v>Segnalazione</c:v>
                </c:pt>
                <c:pt idx="6">
                  <c:v>Traffico diretto</c:v>
                </c:pt>
                <c:pt idx="7">
                  <c:v>Fonti offline</c:v>
                </c:pt>
                <c:pt idx="8">
                  <c:v>Chiamata a freddo</c:v>
                </c:pt>
                <c:pt idx="9">
                  <c:v>Altro</c:v>
                </c:pt>
              </c:strCache>
            </c:strRef>
          </c:cat>
          <c:val>
            <c:numRef>
              <c:f>Lead!$C$32:$C$41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Lead!$E$32:$E$34</c:f>
              <c:strCache>
                <c:ptCount val="3"/>
                <c:pt idx="0">
                  <c:v>APERTA</c:v>
                </c:pt>
                <c:pt idx="1">
                  <c:v>PERSA</c:v>
                </c:pt>
                <c:pt idx="2">
                  <c:v>VINTA</c:v>
                </c:pt>
              </c:strCache>
            </c:strRef>
          </c:cat>
          <c:val>
            <c:numRef>
              <c:f>Lead!$F$32:$F$34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Opportunità!$B$31:$B$35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Chiusa - Vinta</c:v>
                </c:pt>
                <c:pt idx="4">
                  <c:v>Chiusa - Persa</c:v>
                </c:pt>
              </c:strCache>
            </c:strRef>
          </c:cat>
          <c:val>
            <c:numRef>
              <c:f>Opportunità!$C$31:$C$35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Opportunità!$E$31:$E$33</c:f>
              <c:strCache>
                <c:ptCount val="3"/>
                <c:pt idx="0">
                  <c:v>APERTA</c:v>
                </c:pt>
                <c:pt idx="1">
                  <c:v>PERSA</c:v>
                </c:pt>
                <c:pt idx="2">
                  <c:v>VINTA</c:v>
                </c:pt>
              </c:strCache>
            </c:strRef>
          </c:cat>
          <c:val>
            <c:numRef>
              <c:f>Opportunità!$F$31:$F$33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Opportunità!$B$38:$B$42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Chiusa - Vinta</c:v>
                </c:pt>
                <c:pt idx="4">
                  <c:v>Chiusa - Persa</c:v>
                </c:pt>
              </c:strCache>
            </c:strRef>
          </c:cat>
          <c:val>
            <c:numRef>
              <c:f>Opportunità!$C$38:$C$42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it.smartsheet.com/try-it?trp=37838&amp;utm_language=IT&amp;utm_source=template-excel&amp;utm_medium=content&amp;utm_campaign=ic-Sales+Dashboard-excel-37838-it&amp;lpa=ic+Sales+Dashboard+excel+37838+it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406400</xdr:colOff>
      <xdr:row>0</xdr:row>
      <xdr:rowOff>63501</xdr:rowOff>
    </xdr:from>
    <xdr:to>
      <xdr:col>14</xdr:col>
      <xdr:colOff>419100</xdr:colOff>
      <xdr:row>0</xdr:row>
      <xdr:rowOff>484907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AD6B56-92C3-F6E1-5826-B24FA778E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249400" y="63501"/>
          <a:ext cx="3721100" cy="4214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090D5B-5826-4535-9F2A-824B2493FD57}" name="Table3" displayName="Table3" ref="B3:R28" totalsRowCount="1" headerRowDxfId="99" totalsRowDxfId="96" headerRowBorderDxfId="98" tableBorderDxfId="97" totalsRowBorderDxfId="95">
  <autoFilter ref="B3:R27" xr:uid="{4D090D5B-5826-4535-9F2A-824B2493FD57}"/>
  <tableColumns count="17">
    <tableColumn id="1" xr3:uid="{1D88769E-27BD-4A00-9508-D29FD9915E91}" name="NOME DELL'AZIENDA" totalsRowFunction="count" dataDxfId="94" totalsRowDxfId="93"/>
    <tableColumn id="2" xr3:uid="{04D8641A-0D73-458F-AFC8-958FCC1B5B1C}" name="NOME DEL CONTATTO" dataDxfId="92" totalsRowDxfId="91"/>
    <tableColumn id="3" xr3:uid="{B0EC7E93-8AC1-4262-A98E-5FB32AAAE6F4}" name="POSIZIONE LAVORATIVA" dataDxfId="90" totalsRowDxfId="89"/>
    <tableColumn id="4" xr3:uid="{718BF0F3-52CD-4644-BBC2-DFEEA9805C5A}" name="DATA DELL'ULTIMO CONTATTO" dataDxfId="88" totalsRowDxfId="87" dataCellStyle="Currency" totalsRowCellStyle="Currency"/>
    <tableColumn id="5" xr3:uid="{7E5EC435-B9D3-40A3-AA0C-299D694C369F}" name="DATA DEL PROSSIMO CONTATTO" dataDxfId="86" totalsRowDxfId="85" dataCellStyle="Currency" totalsRowCellStyle="Currency"/>
    <tableColumn id="6" xr3:uid="{6613BEB1-11FB-4703-A466-01E19053A171}" name="FONTE LEAD" dataDxfId="84" totalsRowDxfId="83" dataCellStyle="Currency" totalsRowCellStyle="Currency"/>
    <tableColumn id="7" xr3:uid="{CC7D2B6A-5C61-4D11-8E77-93697DFACF6D}" name="STATO DEL LEAD" dataDxfId="82" totalsRowDxfId="81" dataCellStyle="Currency" totalsRowCellStyle="Currency"/>
    <tableColumn id="8" xr3:uid="{54154990-3530-44C9-BBE0-E4CA5BA057C2}" name="AZIONE SUCCESSIVA" dataDxfId="80" totalsRowDxfId="79" dataCellStyle="Currency" totalsRowCellStyle="Currency"/>
    <tableColumn id="9" xr3:uid="{653227E7-8E2D-49CB-92D4-A54FE8836E01}" name="INDIRIZZO E-MAIL" dataDxfId="78" totalsRowDxfId="77" dataCellStyle="Currency" totalsRowCellStyle="Currency"/>
    <tableColumn id="10" xr3:uid="{C625C7CB-0321-491C-9175-B100FDA6C7F7}" name="TELEFONO" dataDxfId="76" totalsRowDxfId="75" dataCellStyle="Currency" totalsRowCellStyle="Currency"/>
    <tableColumn id="11" xr3:uid="{A2BF0F53-08A7-4FFC-ACEB-FA4028BE3F8E}" name="SITO WEB" dataDxfId="74" totalsRowDxfId="73" dataCellStyle="Currency" totalsRowCellStyle="Currency"/>
    <tableColumn id="12" xr3:uid="{BD3EF64D-A51B-4932-B939-3165678A0463}" name="INDIRIZZO POSTALE" dataDxfId="72" totalsRowDxfId="71" dataCellStyle="Currency" totalsRowCellStyle="Currency"/>
    <tableColumn id="13" xr3:uid="{3AE5D735-1629-40B6-96F0-5A08CFD4B185}" name="CITTÀ" dataDxfId="70" totalsRowDxfId="69" dataCellStyle="Currency" totalsRowCellStyle="Currency"/>
    <tableColumn id="14" xr3:uid="{24EAB3CE-6F41-4B79-ACD2-38028745F299}" name="STATO" dataDxfId="68" totalsRowDxfId="67" dataCellStyle="Currency" totalsRowCellStyle="Currency"/>
    <tableColumn id="15" xr3:uid="{6EE62C20-5120-460B-9B5F-B78F186E5F69}" name="CAP" dataDxfId="66" totalsRowDxfId="65" dataCellStyle="Currency" totalsRowCellStyle="Currency"/>
    <tableColumn id="16" xr3:uid="{6E208253-456F-4F33-BD84-BC119E76A267}" name="PAESE" dataDxfId="64" totalsRowDxfId="63" dataCellStyle="Currency" totalsRowCellStyle="Currency"/>
    <tableColumn id="17" xr3:uid="{B687DBE4-750F-422E-A3E7-B1690C1D28EE}" name="NOTE" dataDxfId="62" totalsRowDxfId="6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D8AB7B-AC0F-4190-92F5-F820ED026BDE}" name="Table5" displayName="Table5" ref="B3:O27" totalsRowCount="1" headerRowDxfId="60" dataDxfId="58" totalsRowDxfId="56" headerRowBorderDxfId="59" tableBorderDxfId="57" totalsRowBorderDxfId="55" dataCellStyle="Currency">
  <autoFilter ref="B3:O26" xr:uid="{05D8AB7B-AC0F-4190-92F5-F820ED026BDE}"/>
  <tableColumns count="14">
    <tableColumn id="1" xr3:uid="{2F2E82C9-4B5D-447F-9D92-1ABA479E7CE1}" name="NOME DELLA TRATTATIVA" totalsRowFunction="count" dataDxfId="54" totalsRowDxfId="53"/>
    <tableColumn id="2" xr3:uid="{9090C309-981C-4B2D-A868-561044742494}" name="AZIENDA" dataDxfId="52" totalsRowDxfId="51"/>
    <tableColumn id="3" xr3:uid="{094A409B-F082-4FA7-8B3E-F57CB79AED1F}" name="VOLUME DELLA TRATTATIVA" totalsRowFunction="sum" dataDxfId="50" totalsRowDxfId="49" dataCellStyle="Currency"/>
    <tableColumn id="4" xr3:uid="{124DD953-3279-41C8-A91F-D251D6D840FB}" name="PROBABILITÀ _x000a_DI VITTORIA" totalsRowFunction="average" dataDxfId="48" totalsRowDxfId="47" dataCellStyle="Percent"/>
    <tableColumn id="5" xr3:uid="{4D8508B3-6FB4-4387-9509-8D76005F2B55}" name="PREVISIONE _x000a_PONDERATA" totalsRowFunction="sum" dataDxfId="46" totalsRowDxfId="45" dataCellStyle="Currency">
      <calculatedColumnFormula>$D4*$E4</calculatedColumnFormula>
    </tableColumn>
    <tableColumn id="6" xr3:uid="{4BA0AEB3-3DB1-497D-8950-23D302CD445E}" name="FASE DELLA TRATTATIVA" dataDxfId="44" totalsRowDxfId="43"/>
    <tableColumn id="7" xr3:uid="{CEC5F131-DC7F-49BA-B6AA-5ABE62281FAF}" name="STATO DELLA_x000a_TRATTATIVA" dataDxfId="42" totalsRowDxfId="41"/>
    <tableColumn id="8" xr3:uid="{E3495229-19EE-4B8F-B03B-FE5332516EBA}" name="DATA DI INIZIO" dataDxfId="40" totalsRowDxfId="39" dataCellStyle="Currency" totalsRowCellStyle="Currency"/>
    <tableColumn id="9" xr3:uid="{1FF8865B-4681-4DC3-9926-E2EB3F340D98}" name="DATA DI CHIUSURA" dataDxfId="38" totalsRowDxfId="37" dataCellStyle="Currency" totalsRowCellStyle="Currency"/>
    <tableColumn id="10" xr3:uid="{4838D9C8-1013-4DE8-9319-A675342FF483}" name="AZIONE SUCCESSIVA" dataDxfId="36" totalsRowDxfId="35" dataCellStyle="Currency" totalsRowCellStyle="Currency"/>
    <tableColumn id="11" xr3:uid="{CD870D69-97DC-4FEF-A07D-B062DAF90805}" name="NOME DEL CONTATTO" dataDxfId="34" totalsRowDxfId="33" dataCellStyle="Currency" totalsRowCellStyle="Currency"/>
    <tableColumn id="12" xr3:uid="{1F679E82-A0B7-453A-9B4B-81D242CB9EBD}" name="INDIRIZZO E-MAIL" dataDxfId="32" totalsRowDxfId="31" dataCellStyle="Currency" totalsRowCellStyle="Currency"/>
    <tableColumn id="13" xr3:uid="{0FD64E12-9A95-47FA-AC7A-6BF6DDFF458E}" name="TELEFONO" dataDxfId="30" totalsRowDxfId="29" dataCellStyle="Currency" totalsRowCellStyle="Currency"/>
    <tableColumn id="14" xr3:uid="{A3903C83-8E74-476B-BEE7-831B8CAA698E}" name="NOTE" dataDxfId="28" totalsRowDxfId="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38&amp;utm_language=IT&amp;utm_source=template-excel&amp;utm_medium=content&amp;utm_campaign=ic-Sales+Dashboard-excel-37838-it&amp;lpa=ic+Sales+Dashboard+excel+3783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15.1640625" style="3" customWidth="1"/>
    <col min="3" max="3" width="3.1640625" style="3" customWidth="1"/>
    <col min="4" max="4" width="60.1640625" style="3" customWidth="1"/>
    <col min="5" max="5" width="3.1640625" style="1" customWidth="1"/>
    <col min="6" max="6" width="57.6640625" style="1" customWidth="1"/>
    <col min="7" max="7" width="3.1640625" style="1" customWidth="1"/>
    <col min="8" max="9" width="11.6640625" style="1" customWidth="1"/>
    <col min="10" max="10" width="12.6640625" style="1" customWidth="1"/>
    <col min="11" max="11" width="11.6640625" style="1" customWidth="1"/>
    <col min="12" max="13" width="10.6640625" style="1"/>
    <col min="14" max="14" width="15.6640625" style="1" customWidth="1"/>
    <col min="15" max="15" width="20.6640625" style="1" customWidth="1"/>
    <col min="16" max="16384" width="10.6640625" style="1"/>
  </cols>
  <sheetData>
    <row r="1" spans="1:6" s="13" customFormat="1" ht="42" customHeight="1">
      <c r="B1" s="14" t="s">
        <v>21</v>
      </c>
    </row>
    <row r="2" spans="1:6" s="17" customFormat="1" ht="35" customHeight="1">
      <c r="A2" s="16"/>
      <c r="B2" s="28" t="s">
        <v>22</v>
      </c>
      <c r="C2" s="16"/>
      <c r="D2" s="16"/>
      <c r="E2" s="16"/>
      <c r="F2" s="16"/>
    </row>
    <row r="3" spans="1:6" s="17" customFormat="1" ht="35" customHeight="1">
      <c r="A3" s="16"/>
      <c r="B3" s="40" t="s">
        <v>0</v>
      </c>
      <c r="C3" s="16"/>
      <c r="D3" s="16"/>
      <c r="E3" s="16"/>
      <c r="F3" s="16"/>
    </row>
    <row r="4" spans="1:6" ht="24" customHeight="1">
      <c r="B4" s="39" t="s">
        <v>23</v>
      </c>
      <c r="C4" s="8"/>
      <c r="D4" s="47" t="s">
        <v>24</v>
      </c>
      <c r="E4" s="7"/>
      <c r="F4" s="47" t="s">
        <v>25</v>
      </c>
    </row>
    <row r="5" spans="1:6" ht="69" customHeight="1">
      <c r="B5" s="43">
        <f>COUNTA(Lead!B4:B27)</f>
        <v>20</v>
      </c>
      <c r="C5" s="8"/>
      <c r="D5" s="8"/>
      <c r="E5" s="7"/>
      <c r="F5" s="7"/>
    </row>
    <row r="6" spans="1:6" ht="212" customHeight="1">
      <c r="B6" s="8"/>
      <c r="C6" s="8"/>
      <c r="D6" s="8"/>
      <c r="E6" s="7"/>
      <c r="F6" s="7"/>
    </row>
    <row r="7" spans="1:6" ht="17.25">
      <c r="B7" s="8"/>
      <c r="C7" s="8"/>
      <c r="D7" s="8"/>
      <c r="E7" s="7"/>
      <c r="F7" s="7"/>
    </row>
    <row r="8" spans="1:6" s="17" customFormat="1" ht="35" customHeight="1">
      <c r="A8" s="16"/>
      <c r="B8" s="40" t="s">
        <v>26</v>
      </c>
      <c r="C8" s="16"/>
      <c r="D8" s="16"/>
      <c r="E8" s="16"/>
      <c r="F8" s="16"/>
    </row>
    <row r="9" spans="1:6" ht="24" customHeight="1">
      <c r="B9" s="39" t="s">
        <v>23</v>
      </c>
      <c r="C9" s="8"/>
      <c r="D9" s="47" t="s">
        <v>27</v>
      </c>
      <c r="E9" s="7"/>
      <c r="F9" s="47" t="s">
        <v>28</v>
      </c>
    </row>
    <row r="10" spans="1:6" ht="69" customHeight="1">
      <c r="B10" s="43">
        <f>COUNTA(Opportunità!B4:B26)</f>
        <v>10</v>
      </c>
      <c r="C10" s="8"/>
      <c r="D10" s="8"/>
      <c r="E10" s="7"/>
      <c r="F10" s="7"/>
    </row>
    <row r="11" spans="1:6" ht="212" customHeight="1">
      <c r="B11" s="8"/>
      <c r="C11" s="8"/>
      <c r="D11" s="8"/>
      <c r="E11" s="7"/>
      <c r="F11" s="7"/>
    </row>
    <row r="13" spans="1:6" ht="24" customHeight="1">
      <c r="B13" s="96" t="s">
        <v>29</v>
      </c>
      <c r="C13" s="96"/>
      <c r="D13" s="96"/>
    </row>
    <row r="14" spans="1:6" ht="68">
      <c r="B14" s="97">
        <f>SUM(Opportunità!D4:D26)</f>
        <v>26200000</v>
      </c>
      <c r="C14" s="97"/>
      <c r="D14" s="97"/>
    </row>
    <row r="16" spans="1:6" ht="24" customHeight="1">
      <c r="B16" s="96" t="s">
        <v>30</v>
      </c>
      <c r="C16" s="96"/>
      <c r="D16" s="96"/>
    </row>
    <row r="17" spans="1:6" ht="227" customHeight="1"/>
    <row r="19" spans="1:6" customFormat="1" ht="50" customHeight="1">
      <c r="A19" s="15"/>
      <c r="B19" s="95" t="s">
        <v>31</v>
      </c>
      <c r="C19" s="95"/>
      <c r="D19" s="95"/>
      <c r="E19" s="95"/>
      <c r="F19" s="95"/>
    </row>
    <row r="20" spans="1:6">
      <c r="A20" s="7"/>
      <c r="B20" s="8"/>
      <c r="C20" s="8"/>
      <c r="D20" s="8"/>
      <c r="E20" s="7"/>
      <c r="F20" s="7"/>
    </row>
  </sheetData>
  <mergeCells count="4">
    <mergeCell ref="B19:F19"/>
    <mergeCell ref="B13:D13"/>
    <mergeCell ref="B14:D14"/>
    <mergeCell ref="B16:D16"/>
  </mergeCells>
  <hyperlinks>
    <hyperlink ref="B19:F19" r:id="rId1" display="CLICCA QUI PER CREARE IN SMARTSHEET" xr:uid="{901CC881-3E14-40C0-B478-272F88F3991B}"/>
  </hyperlinks>
  <pageMargins left="0.3" right="0.3" top="0.3" bottom="0.3" header="0" footer="0"/>
  <pageSetup scale="66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zoomScaleNormal="100" workbookViewId="0">
      <selection activeCell="J57" sqref="J57"/>
    </sheetView>
  </sheetViews>
  <sheetFormatPr baseColWidth="10" defaultColWidth="10.6640625" defaultRowHeight="16"/>
  <cols>
    <col min="1" max="1" width="3.1640625" style="1" customWidth="1"/>
    <col min="2" max="2" width="35.6640625" style="3" customWidth="1"/>
    <col min="3" max="4" width="15.6640625" style="3" customWidth="1"/>
    <col min="5" max="5" width="15.6640625" style="4" customWidth="1"/>
    <col min="6" max="6" width="20.1640625" style="5" customWidth="1"/>
    <col min="7" max="7" width="42.1640625" style="5" customWidth="1"/>
    <col min="8" max="8" width="15.6640625" style="5" customWidth="1"/>
    <col min="9" max="9" width="15.6640625" style="1" customWidth="1"/>
    <col min="10" max="10" width="17.83203125" style="1" customWidth="1"/>
    <col min="11" max="18" width="15.6640625" style="1" customWidth="1"/>
    <col min="19" max="19" width="3.1640625" style="1" customWidth="1"/>
    <col min="20" max="20" width="34.6640625" style="1" customWidth="1"/>
    <col min="21" max="21" width="3.1640625" style="1" customWidth="1"/>
    <col min="22" max="22" width="14.5" style="1" customWidth="1"/>
    <col min="23" max="23" width="3.1640625" style="1" customWidth="1"/>
    <col min="24" max="16384" width="10.6640625" style="1"/>
  </cols>
  <sheetData>
    <row r="1" spans="1:22" s="17" customFormat="1" ht="35" customHeight="1">
      <c r="A1" s="16"/>
      <c r="B1" s="28" t="s">
        <v>0</v>
      </c>
      <c r="C1" s="16"/>
      <c r="D1" s="16"/>
      <c r="E1" s="18"/>
      <c r="F1" s="18"/>
      <c r="G1" s="18"/>
      <c r="H1" s="18"/>
      <c r="I1" s="16"/>
    </row>
    <row r="2" spans="1:22" ht="22.25" customHeight="1" thickBot="1">
      <c r="A2" s="7"/>
      <c r="B2" s="19" t="s">
        <v>0</v>
      </c>
      <c r="C2" s="19"/>
      <c r="D2" s="19"/>
      <c r="E2" s="19"/>
      <c r="F2" s="20"/>
      <c r="G2" s="20"/>
      <c r="H2" s="20"/>
      <c r="I2" s="21"/>
      <c r="J2" s="20" t="s">
        <v>32</v>
      </c>
      <c r="K2" s="22"/>
      <c r="L2" s="22"/>
      <c r="M2" s="22"/>
      <c r="N2" s="22"/>
      <c r="O2" s="22"/>
      <c r="P2" s="22"/>
      <c r="Q2" s="22"/>
      <c r="R2" s="20" t="s">
        <v>33</v>
      </c>
    </row>
    <row r="3" spans="1:22" s="2" customFormat="1" ht="35" customHeight="1">
      <c r="A3" s="10"/>
      <c r="B3" s="64" t="s">
        <v>34</v>
      </c>
      <c r="C3" s="65" t="s">
        <v>35</v>
      </c>
      <c r="D3" s="65" t="s">
        <v>36</v>
      </c>
      <c r="E3" s="66" t="s">
        <v>37</v>
      </c>
      <c r="F3" s="66" t="s">
        <v>38</v>
      </c>
      <c r="G3" s="66" t="s">
        <v>39</v>
      </c>
      <c r="H3" s="66" t="s">
        <v>40</v>
      </c>
      <c r="I3" s="67" t="s">
        <v>41</v>
      </c>
      <c r="J3" s="68" t="s">
        <v>42</v>
      </c>
      <c r="K3" s="68" t="s">
        <v>43</v>
      </c>
      <c r="L3" s="68" t="s">
        <v>44</v>
      </c>
      <c r="M3" s="68" t="s">
        <v>45</v>
      </c>
      <c r="N3" s="68" t="s">
        <v>46</v>
      </c>
      <c r="O3" s="69" t="s">
        <v>47</v>
      </c>
      <c r="P3" s="69" t="s">
        <v>48</v>
      </c>
      <c r="Q3" s="68" t="s">
        <v>49</v>
      </c>
      <c r="R3" s="70" t="s">
        <v>50</v>
      </c>
      <c r="T3" s="38" t="s">
        <v>51</v>
      </c>
      <c r="V3" s="31" t="s">
        <v>52</v>
      </c>
    </row>
    <row r="4" spans="1:22" ht="18" customHeight="1">
      <c r="A4" s="7"/>
      <c r="B4" s="57" t="s">
        <v>1</v>
      </c>
      <c r="C4" s="58"/>
      <c r="D4" s="58"/>
      <c r="E4" s="59"/>
      <c r="F4" s="59"/>
      <c r="G4" s="60" t="s">
        <v>53</v>
      </c>
      <c r="H4" s="60" t="s">
        <v>54</v>
      </c>
      <c r="I4" s="60"/>
      <c r="J4" s="60"/>
      <c r="K4" s="60"/>
      <c r="L4" s="60"/>
      <c r="M4" s="60"/>
      <c r="N4" s="60"/>
      <c r="O4" s="61"/>
      <c r="P4" s="61"/>
      <c r="Q4" s="60"/>
      <c r="R4" s="62"/>
      <c r="T4" s="29" t="s">
        <v>53</v>
      </c>
      <c r="V4" s="30" t="s">
        <v>54</v>
      </c>
    </row>
    <row r="5" spans="1:22" ht="18" customHeight="1">
      <c r="A5" s="7"/>
      <c r="B5" s="48" t="s">
        <v>2</v>
      </c>
      <c r="C5" s="23"/>
      <c r="D5" s="23"/>
      <c r="E5" s="24"/>
      <c r="F5" s="24"/>
      <c r="G5" s="25" t="s">
        <v>55</v>
      </c>
      <c r="H5" s="25" t="s">
        <v>56</v>
      </c>
      <c r="I5" s="25"/>
      <c r="J5" s="26"/>
      <c r="K5" s="26"/>
      <c r="L5" s="26"/>
      <c r="M5" s="26"/>
      <c r="N5" s="26"/>
      <c r="O5" s="27"/>
      <c r="P5" s="27"/>
      <c r="Q5" s="26"/>
      <c r="R5" s="49"/>
      <c r="T5" s="29" t="s">
        <v>55</v>
      </c>
      <c r="V5" s="30" t="s">
        <v>56</v>
      </c>
    </row>
    <row r="6" spans="1:22" ht="18" customHeight="1">
      <c r="A6" s="7"/>
      <c r="B6" s="57" t="s">
        <v>3</v>
      </c>
      <c r="C6" s="58"/>
      <c r="D6" s="58"/>
      <c r="E6" s="59"/>
      <c r="F6" s="59"/>
      <c r="G6" s="60" t="s">
        <v>57</v>
      </c>
      <c r="H6" s="60" t="s">
        <v>58</v>
      </c>
      <c r="I6" s="60"/>
      <c r="J6" s="60"/>
      <c r="K6" s="60"/>
      <c r="L6" s="60"/>
      <c r="M6" s="60"/>
      <c r="N6" s="60"/>
      <c r="O6" s="61"/>
      <c r="P6" s="61"/>
      <c r="Q6" s="60"/>
      <c r="R6" s="62"/>
      <c r="T6" s="29" t="s">
        <v>57</v>
      </c>
      <c r="V6" s="30" t="s">
        <v>58</v>
      </c>
    </row>
    <row r="7" spans="1:22" ht="18" customHeight="1">
      <c r="A7" s="7"/>
      <c r="B7" s="48" t="s">
        <v>4</v>
      </c>
      <c r="C7" s="23"/>
      <c r="D7" s="23"/>
      <c r="E7" s="24"/>
      <c r="F7" s="24"/>
      <c r="G7" s="25" t="s">
        <v>59</v>
      </c>
      <c r="H7" s="25" t="s">
        <v>54</v>
      </c>
      <c r="I7" s="25"/>
      <c r="J7" s="26"/>
      <c r="K7" s="26"/>
      <c r="L7" s="26"/>
      <c r="M7" s="26"/>
      <c r="N7" s="26"/>
      <c r="O7" s="27"/>
      <c r="P7" s="27"/>
      <c r="Q7" s="26"/>
      <c r="R7" s="49"/>
      <c r="T7" s="29" t="s">
        <v>59</v>
      </c>
    </row>
    <row r="8" spans="1:22" ht="18" customHeight="1">
      <c r="A8" s="7"/>
      <c r="B8" s="57" t="s">
        <v>5</v>
      </c>
      <c r="C8" s="58"/>
      <c r="D8" s="58"/>
      <c r="E8" s="59"/>
      <c r="F8" s="59"/>
      <c r="G8" s="60" t="s">
        <v>60</v>
      </c>
      <c r="H8" s="60" t="s">
        <v>54</v>
      </c>
      <c r="I8" s="60"/>
      <c r="J8" s="60"/>
      <c r="K8" s="60"/>
      <c r="L8" s="60"/>
      <c r="M8" s="60"/>
      <c r="N8" s="60"/>
      <c r="O8" s="61"/>
      <c r="P8" s="61"/>
      <c r="Q8" s="60"/>
      <c r="R8" s="62"/>
      <c r="T8" s="29" t="s">
        <v>60</v>
      </c>
    </row>
    <row r="9" spans="1:22" ht="18" customHeight="1">
      <c r="A9" s="7"/>
      <c r="B9" s="48" t="s">
        <v>6</v>
      </c>
      <c r="C9" s="23"/>
      <c r="D9" s="23"/>
      <c r="E9" s="24"/>
      <c r="F9" s="24"/>
      <c r="G9" s="25" t="s">
        <v>61</v>
      </c>
      <c r="H9" s="25" t="s">
        <v>54</v>
      </c>
      <c r="I9" s="25"/>
      <c r="J9" s="26"/>
      <c r="K9" s="26"/>
      <c r="L9" s="26"/>
      <c r="M9" s="26"/>
      <c r="N9" s="26"/>
      <c r="O9" s="27"/>
      <c r="P9" s="27"/>
      <c r="Q9" s="26"/>
      <c r="R9" s="49"/>
      <c r="T9" s="29" t="s">
        <v>61</v>
      </c>
    </row>
    <row r="10" spans="1:22" ht="18" customHeight="1">
      <c r="A10" s="7"/>
      <c r="B10" s="57" t="s">
        <v>7</v>
      </c>
      <c r="C10" s="58"/>
      <c r="D10" s="58"/>
      <c r="E10" s="59"/>
      <c r="F10" s="59"/>
      <c r="G10" s="60" t="s">
        <v>62</v>
      </c>
      <c r="H10" s="60" t="s">
        <v>54</v>
      </c>
      <c r="I10" s="60"/>
      <c r="J10" s="60"/>
      <c r="K10" s="60"/>
      <c r="L10" s="60"/>
      <c r="M10" s="60"/>
      <c r="N10" s="60"/>
      <c r="O10" s="61"/>
      <c r="P10" s="61"/>
      <c r="Q10" s="60"/>
      <c r="R10" s="62"/>
      <c r="T10" s="29" t="s">
        <v>62</v>
      </c>
    </row>
    <row r="11" spans="1:22" ht="18" customHeight="1">
      <c r="A11" s="7"/>
      <c r="B11" s="48" t="s">
        <v>8</v>
      </c>
      <c r="C11" s="23"/>
      <c r="D11" s="23"/>
      <c r="E11" s="24"/>
      <c r="F11" s="24"/>
      <c r="G11" s="25" t="s">
        <v>63</v>
      </c>
      <c r="H11" s="25" t="s">
        <v>56</v>
      </c>
      <c r="I11" s="25"/>
      <c r="J11" s="26"/>
      <c r="K11" s="26"/>
      <c r="L11" s="26"/>
      <c r="M11" s="26"/>
      <c r="N11" s="26"/>
      <c r="O11" s="27"/>
      <c r="P11" s="27"/>
      <c r="Q11" s="26"/>
      <c r="R11" s="49"/>
      <c r="T11" s="29" t="s">
        <v>63</v>
      </c>
    </row>
    <row r="12" spans="1:22" ht="18" customHeight="1">
      <c r="A12" s="7"/>
      <c r="B12" s="57" t="s">
        <v>9</v>
      </c>
      <c r="C12" s="58"/>
      <c r="D12" s="58"/>
      <c r="E12" s="59"/>
      <c r="F12" s="59"/>
      <c r="G12" s="60" t="s">
        <v>64</v>
      </c>
      <c r="H12" s="60" t="s">
        <v>58</v>
      </c>
      <c r="I12" s="60"/>
      <c r="J12" s="60"/>
      <c r="K12" s="60"/>
      <c r="L12" s="60"/>
      <c r="M12" s="60"/>
      <c r="N12" s="60"/>
      <c r="O12" s="61"/>
      <c r="P12" s="61"/>
      <c r="Q12" s="60"/>
      <c r="R12" s="62"/>
      <c r="T12" s="29" t="s">
        <v>64</v>
      </c>
    </row>
    <row r="13" spans="1:22" ht="18" customHeight="1">
      <c r="A13" s="7"/>
      <c r="B13" s="48" t="s">
        <v>10</v>
      </c>
      <c r="C13" s="23"/>
      <c r="D13" s="23"/>
      <c r="E13" s="24"/>
      <c r="F13" s="24"/>
      <c r="G13" s="25" t="s">
        <v>65</v>
      </c>
      <c r="H13" s="25" t="s">
        <v>58</v>
      </c>
      <c r="I13" s="25"/>
      <c r="J13" s="26"/>
      <c r="K13" s="26"/>
      <c r="L13" s="26"/>
      <c r="M13" s="26"/>
      <c r="N13" s="26"/>
      <c r="O13" s="27"/>
      <c r="P13" s="27"/>
      <c r="Q13" s="26"/>
      <c r="R13" s="49"/>
      <c r="T13" s="29" t="s">
        <v>65</v>
      </c>
    </row>
    <row r="14" spans="1:22" ht="18" customHeight="1">
      <c r="A14" s="7"/>
      <c r="B14" s="57" t="s">
        <v>11</v>
      </c>
      <c r="C14" s="58"/>
      <c r="D14" s="58"/>
      <c r="E14" s="59"/>
      <c r="F14" s="59"/>
      <c r="G14" s="60" t="s">
        <v>53</v>
      </c>
      <c r="H14" s="60" t="s">
        <v>58</v>
      </c>
      <c r="I14" s="60"/>
      <c r="J14" s="60"/>
      <c r="K14" s="60"/>
      <c r="L14" s="60"/>
      <c r="M14" s="60"/>
      <c r="N14" s="60"/>
      <c r="O14" s="61"/>
      <c r="P14" s="61"/>
      <c r="Q14" s="60"/>
      <c r="R14" s="62"/>
      <c r="T14" s="29"/>
    </row>
    <row r="15" spans="1:22" ht="18" customHeight="1">
      <c r="A15" s="7"/>
      <c r="B15" s="48" t="s">
        <v>12</v>
      </c>
      <c r="C15" s="23"/>
      <c r="D15" s="23"/>
      <c r="E15" s="24"/>
      <c r="F15" s="24"/>
      <c r="G15" s="25" t="s">
        <v>53</v>
      </c>
      <c r="H15" s="25" t="s">
        <v>56</v>
      </c>
      <c r="I15" s="25"/>
      <c r="J15" s="26"/>
      <c r="K15" s="26"/>
      <c r="L15" s="26"/>
      <c r="M15" s="26"/>
      <c r="N15" s="26"/>
      <c r="O15" s="27"/>
      <c r="P15" s="27"/>
      <c r="Q15" s="26"/>
      <c r="R15" s="49"/>
      <c r="T15" s="29"/>
    </row>
    <row r="16" spans="1:22" ht="18" customHeight="1">
      <c r="A16" s="7"/>
      <c r="B16" s="57" t="s">
        <v>13</v>
      </c>
      <c r="C16" s="58"/>
      <c r="D16" s="58"/>
      <c r="E16" s="59"/>
      <c r="F16" s="59"/>
      <c r="G16" s="60" t="s">
        <v>53</v>
      </c>
      <c r="H16" s="60" t="s">
        <v>56</v>
      </c>
      <c r="I16" s="60"/>
      <c r="J16" s="60"/>
      <c r="K16" s="60"/>
      <c r="L16" s="60"/>
      <c r="M16" s="60"/>
      <c r="N16" s="60"/>
      <c r="O16" s="61"/>
      <c r="P16" s="61"/>
      <c r="Q16" s="60"/>
      <c r="R16" s="62"/>
      <c r="T16" s="29"/>
    </row>
    <row r="17" spans="1:20" ht="18" customHeight="1">
      <c r="A17" s="7"/>
      <c r="B17" s="48" t="s">
        <v>14</v>
      </c>
      <c r="C17" s="23"/>
      <c r="D17" s="23"/>
      <c r="E17" s="24"/>
      <c r="F17" s="24"/>
      <c r="G17" s="25" t="s">
        <v>59</v>
      </c>
      <c r="H17" s="25" t="s">
        <v>54</v>
      </c>
      <c r="I17" s="25"/>
      <c r="J17" s="26"/>
      <c r="K17" s="26"/>
      <c r="L17" s="26"/>
      <c r="M17" s="26"/>
      <c r="N17" s="26"/>
      <c r="O17" s="27"/>
      <c r="P17" s="27"/>
      <c r="Q17" s="26"/>
      <c r="R17" s="49"/>
      <c r="T17" s="29"/>
    </row>
    <row r="18" spans="1:20" ht="18" customHeight="1">
      <c r="A18" s="7"/>
      <c r="B18" s="57" t="s">
        <v>15</v>
      </c>
      <c r="C18" s="58"/>
      <c r="D18" s="58"/>
      <c r="E18" s="59"/>
      <c r="F18" s="59"/>
      <c r="G18" s="60" t="s">
        <v>65</v>
      </c>
      <c r="H18" s="60" t="s">
        <v>54</v>
      </c>
      <c r="I18" s="60"/>
      <c r="J18" s="60"/>
      <c r="K18" s="60"/>
      <c r="L18" s="60"/>
      <c r="M18" s="60"/>
      <c r="N18" s="60"/>
      <c r="O18" s="61"/>
      <c r="P18" s="61"/>
      <c r="Q18" s="60"/>
      <c r="R18" s="62"/>
      <c r="T18" s="29"/>
    </row>
    <row r="19" spans="1:20" ht="18" customHeight="1">
      <c r="A19" s="7"/>
      <c r="B19" s="48" t="s">
        <v>16</v>
      </c>
      <c r="C19" s="23"/>
      <c r="D19" s="23"/>
      <c r="E19" s="24"/>
      <c r="F19" s="24"/>
      <c r="G19" s="25" t="s">
        <v>61</v>
      </c>
      <c r="H19" s="25" t="s">
        <v>54</v>
      </c>
      <c r="I19" s="25"/>
      <c r="J19" s="26"/>
      <c r="K19" s="26"/>
      <c r="L19" s="26"/>
      <c r="M19" s="26"/>
      <c r="N19" s="26"/>
      <c r="O19" s="27"/>
      <c r="P19" s="27"/>
      <c r="Q19" s="26"/>
      <c r="R19" s="49"/>
      <c r="T19" s="29"/>
    </row>
    <row r="20" spans="1:20" ht="18" customHeight="1">
      <c r="A20" s="7"/>
      <c r="B20" s="57" t="s">
        <v>17</v>
      </c>
      <c r="C20" s="58"/>
      <c r="D20" s="58"/>
      <c r="E20" s="59"/>
      <c r="F20" s="59"/>
      <c r="G20" s="60" t="s">
        <v>65</v>
      </c>
      <c r="H20" s="60" t="s">
        <v>56</v>
      </c>
      <c r="I20" s="60"/>
      <c r="J20" s="60"/>
      <c r="K20" s="60"/>
      <c r="L20" s="60"/>
      <c r="M20" s="60"/>
      <c r="N20" s="60"/>
      <c r="O20" s="61"/>
      <c r="P20" s="61"/>
      <c r="Q20" s="60"/>
      <c r="R20" s="62"/>
      <c r="T20" s="29"/>
    </row>
    <row r="21" spans="1:20" ht="18" customHeight="1">
      <c r="A21" s="7"/>
      <c r="B21" s="48" t="s">
        <v>18</v>
      </c>
      <c r="C21" s="23"/>
      <c r="D21" s="23"/>
      <c r="E21" s="24"/>
      <c r="F21" s="24"/>
      <c r="G21" s="25" t="s">
        <v>53</v>
      </c>
      <c r="H21" s="25" t="s">
        <v>54</v>
      </c>
      <c r="I21" s="25"/>
      <c r="J21" s="26"/>
      <c r="K21" s="26"/>
      <c r="L21" s="26"/>
      <c r="M21" s="26"/>
      <c r="N21" s="26"/>
      <c r="O21" s="27"/>
      <c r="P21" s="27"/>
      <c r="Q21" s="26"/>
      <c r="R21" s="49"/>
      <c r="T21" s="29"/>
    </row>
    <row r="22" spans="1:20" ht="18" customHeight="1">
      <c r="A22" s="7"/>
      <c r="B22" s="57" t="s">
        <v>19</v>
      </c>
      <c r="C22" s="58"/>
      <c r="D22" s="58"/>
      <c r="E22" s="59"/>
      <c r="F22" s="59"/>
      <c r="G22" s="60" t="s">
        <v>64</v>
      </c>
      <c r="H22" s="60" t="s">
        <v>54</v>
      </c>
      <c r="I22" s="60"/>
      <c r="J22" s="60"/>
      <c r="K22" s="60"/>
      <c r="L22" s="60"/>
      <c r="M22" s="60"/>
      <c r="N22" s="60"/>
      <c r="O22" s="61"/>
      <c r="P22" s="61"/>
      <c r="Q22" s="60"/>
      <c r="R22" s="62"/>
    </row>
    <row r="23" spans="1:20" ht="18" customHeight="1">
      <c r="A23" s="7"/>
      <c r="B23" s="48" t="s">
        <v>20</v>
      </c>
      <c r="C23" s="23"/>
      <c r="D23" s="23"/>
      <c r="E23" s="24"/>
      <c r="F23" s="24"/>
      <c r="G23" s="25"/>
      <c r="H23" s="25"/>
      <c r="I23" s="25"/>
      <c r="J23" s="26"/>
      <c r="K23" s="26"/>
      <c r="L23" s="26"/>
      <c r="M23" s="26"/>
      <c r="N23" s="26"/>
      <c r="O23" s="27"/>
      <c r="P23" s="27"/>
      <c r="Q23" s="26"/>
      <c r="R23" s="49"/>
    </row>
    <row r="24" spans="1:20" ht="18" customHeight="1">
      <c r="A24" s="7"/>
      <c r="B24" s="57"/>
      <c r="C24" s="58"/>
      <c r="D24" s="58"/>
      <c r="E24" s="59"/>
      <c r="F24" s="59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0"/>
      <c r="R24" s="62"/>
    </row>
    <row r="25" spans="1:20" ht="18" customHeight="1">
      <c r="A25" s="7"/>
      <c r="B25" s="48"/>
      <c r="C25" s="23"/>
      <c r="D25" s="23"/>
      <c r="E25" s="24"/>
      <c r="F25" s="24"/>
      <c r="G25" s="25"/>
      <c r="H25" s="25"/>
      <c r="I25" s="25"/>
      <c r="J25" s="26"/>
      <c r="K25" s="26"/>
      <c r="L25" s="26"/>
      <c r="M25" s="26"/>
      <c r="N25" s="26"/>
      <c r="O25" s="27"/>
      <c r="P25" s="27"/>
      <c r="Q25" s="26"/>
      <c r="R25" s="49"/>
    </row>
    <row r="26" spans="1:20" ht="18" customHeight="1">
      <c r="A26" s="7"/>
      <c r="B26" s="57"/>
      <c r="C26" s="58"/>
      <c r="D26" s="58"/>
      <c r="E26" s="59"/>
      <c r="F26" s="59"/>
      <c r="G26" s="60"/>
      <c r="H26" s="60"/>
      <c r="I26" s="60"/>
      <c r="J26" s="60"/>
      <c r="K26" s="60"/>
      <c r="L26" s="60"/>
      <c r="M26" s="60"/>
      <c r="N26" s="60"/>
      <c r="O26" s="61"/>
      <c r="P26" s="61"/>
      <c r="Q26" s="60"/>
      <c r="R26" s="62"/>
    </row>
    <row r="27" spans="1:20" ht="18" customHeight="1" thickBot="1">
      <c r="A27" s="7"/>
      <c r="B27" s="50"/>
      <c r="C27" s="51"/>
      <c r="D27" s="51"/>
      <c r="E27" s="52"/>
      <c r="F27" s="52"/>
      <c r="G27" s="53"/>
      <c r="H27" s="53"/>
      <c r="I27" s="53"/>
      <c r="J27" s="54"/>
      <c r="K27" s="54"/>
      <c r="L27" s="54"/>
      <c r="M27" s="54"/>
      <c r="N27" s="54"/>
      <c r="O27" s="55"/>
      <c r="P27" s="55"/>
      <c r="Q27" s="54"/>
      <c r="R27" s="56"/>
    </row>
    <row r="28" spans="1:20" ht="24" customHeight="1">
      <c r="A28" s="7"/>
      <c r="B28" s="63">
        <f>SUBTOTAL(103,Table3[NOME DELL''AZIENDA])</f>
        <v>20</v>
      </c>
      <c r="C28" s="73"/>
      <c r="D28" s="74"/>
      <c r="E28" s="75"/>
      <c r="F28" s="75"/>
      <c r="G28" s="74"/>
      <c r="H28" s="74"/>
      <c r="I28" s="74"/>
      <c r="J28" s="74"/>
      <c r="K28" s="74"/>
      <c r="L28" s="74"/>
      <c r="M28" s="74"/>
      <c r="N28" s="74"/>
      <c r="O28" s="76"/>
      <c r="P28" s="76"/>
      <c r="Q28" s="74"/>
      <c r="R28" s="74"/>
    </row>
    <row r="29" spans="1:20" ht="30" customHeight="1">
      <c r="A29" s="7"/>
      <c r="B29" s="8"/>
      <c r="C29" s="8"/>
      <c r="D29" s="8"/>
      <c r="E29" s="9"/>
      <c r="F29" s="6"/>
      <c r="G29" s="6"/>
      <c r="H29" s="6"/>
      <c r="I29" s="7"/>
    </row>
    <row r="30" spans="1:20" ht="17.25">
      <c r="B30" s="46" t="s">
        <v>66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 ht="22" customHeight="1">
      <c r="B31" s="10" t="s">
        <v>67</v>
      </c>
      <c r="C31" s="15"/>
      <c r="E31" s="10" t="s">
        <v>68</v>
      </c>
      <c r="F31" s="15"/>
    </row>
    <row r="32" spans="1:20" ht="22" customHeight="1">
      <c r="B32" s="33" t="s">
        <v>53</v>
      </c>
      <c r="C32" s="41">
        <f t="shared" ref="C32:C41" si="0">COUNTIF($G$4:$G$27,B32)</f>
        <v>5</v>
      </c>
      <c r="E32" s="30" t="s">
        <v>54</v>
      </c>
      <c r="F32" s="42">
        <f>COUNTIF($H$4:$H$27,E32)</f>
        <v>10</v>
      </c>
    </row>
    <row r="33" spans="2:6" ht="22" customHeight="1">
      <c r="B33" s="33" t="s">
        <v>55</v>
      </c>
      <c r="C33" s="41">
        <f t="shared" si="0"/>
        <v>1</v>
      </c>
      <c r="E33" s="30" t="s">
        <v>56</v>
      </c>
      <c r="F33" s="42">
        <f>COUNTIF($H$4:$H$27,E33)</f>
        <v>5</v>
      </c>
    </row>
    <row r="34" spans="2:6" ht="22" customHeight="1">
      <c r="B34" s="33" t="s">
        <v>57</v>
      </c>
      <c r="C34" s="41">
        <f t="shared" si="0"/>
        <v>1</v>
      </c>
      <c r="E34" s="30" t="s">
        <v>58</v>
      </c>
      <c r="F34" s="42">
        <f>COUNTIF($H$4:$H$27,E34)</f>
        <v>4</v>
      </c>
    </row>
    <row r="35" spans="2:6" ht="22" customHeight="1">
      <c r="B35" s="33" t="s">
        <v>59</v>
      </c>
      <c r="C35" s="41">
        <f t="shared" si="0"/>
        <v>2</v>
      </c>
    </row>
    <row r="36" spans="2:6" ht="22" customHeight="1">
      <c r="B36" s="33" t="s">
        <v>60</v>
      </c>
      <c r="C36" s="41">
        <f t="shared" si="0"/>
        <v>1</v>
      </c>
    </row>
    <row r="37" spans="2:6" ht="22" customHeight="1">
      <c r="B37" s="33" t="s">
        <v>61</v>
      </c>
      <c r="C37" s="41">
        <f t="shared" si="0"/>
        <v>2</v>
      </c>
    </row>
    <row r="38" spans="2:6" ht="22" customHeight="1">
      <c r="B38" s="33" t="s">
        <v>62</v>
      </c>
      <c r="C38" s="41">
        <f t="shared" si="0"/>
        <v>1</v>
      </c>
    </row>
    <row r="39" spans="2:6" ht="22" customHeight="1">
      <c r="B39" s="33" t="s">
        <v>63</v>
      </c>
      <c r="C39" s="41">
        <f t="shared" si="0"/>
        <v>1</v>
      </c>
    </row>
    <row r="40" spans="2:6" ht="22" customHeight="1">
      <c r="B40" s="33" t="s">
        <v>64</v>
      </c>
      <c r="C40" s="41">
        <f t="shared" si="0"/>
        <v>2</v>
      </c>
    </row>
    <row r="41" spans="2:6">
      <c r="B41" s="33" t="s">
        <v>65</v>
      </c>
      <c r="C41" s="41">
        <f t="shared" si="0"/>
        <v>3</v>
      </c>
    </row>
    <row r="42" spans="2:6">
      <c r="B42" s="15"/>
      <c r="C42" s="15"/>
    </row>
    <row r="43" spans="2:6">
      <c r="B43" s="15"/>
      <c r="C43" s="15"/>
    </row>
    <row r="44" spans="2:6">
      <c r="B44" s="15"/>
      <c r="C44" s="15"/>
    </row>
    <row r="45" spans="2:6">
      <c r="B45" s="15"/>
      <c r="C45" s="15"/>
    </row>
    <row r="46" spans="2:6">
      <c r="B46" s="15"/>
      <c r="C46" s="15"/>
    </row>
    <row r="47" spans="2:6">
      <c r="B47" s="15"/>
      <c r="C47" s="15"/>
    </row>
    <row r="48" spans="2:6">
      <c r="B48" s="15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5"/>
      <c r="C52" s="15"/>
    </row>
    <row r="53" spans="2:3">
      <c r="B53" s="15"/>
      <c r="C53" s="15"/>
    </row>
  </sheetData>
  <phoneticPr fontId="12" type="noConversion"/>
  <conditionalFormatting sqref="E32:E34">
    <cfRule type="containsText" dxfId="26" priority="1" operator="containsText" text="VINTA">
      <formula>NOT(ISERROR(SEARCH("VINTA",E32)))</formula>
    </cfRule>
    <cfRule type="containsText" dxfId="25" priority="2" operator="containsText" text="PERSA">
      <formula>NOT(ISERROR(SEARCH("PERSA",E32)))</formula>
    </cfRule>
    <cfRule type="containsText" dxfId="24" priority="3" operator="containsText" text="APERTA">
      <formula>NOT(ISERROR(SEARCH("APERTA",E32)))</formula>
    </cfRule>
  </conditionalFormatting>
  <conditionalFormatting sqref="V4:V6 H4:H27">
    <cfRule type="containsText" dxfId="23" priority="4" operator="containsText" text="VINTA">
      <formula>NOT(ISERROR(SEARCH("VINTA",H4)))</formula>
    </cfRule>
    <cfRule type="containsText" dxfId="22" priority="5" operator="containsText" text="PERSA">
      <formula>NOT(ISERROR(SEARCH("PERSA",H4)))</formula>
    </cfRule>
    <cfRule type="containsText" dxfId="21" priority="6" operator="containsText" text="APERTA">
      <formula>NOT(ISERROR(SEARCH("APERTA",H4)))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zoomScaleNormal="100" workbookViewId="0">
      <selection activeCell="M40" sqref="M40"/>
    </sheetView>
  </sheetViews>
  <sheetFormatPr baseColWidth="10" defaultColWidth="10.6640625" defaultRowHeight="16"/>
  <cols>
    <col min="1" max="1" width="3.1640625" style="1" customWidth="1"/>
    <col min="2" max="2" width="24.33203125" style="3" customWidth="1"/>
    <col min="3" max="3" width="20.6640625" style="3" customWidth="1"/>
    <col min="4" max="4" width="24.5" style="1" customWidth="1"/>
    <col min="5" max="5" width="14.6640625" style="1" customWidth="1"/>
    <col min="6" max="6" width="17.6640625" style="1" customWidth="1"/>
    <col min="7" max="7" width="21.6640625" style="4" customWidth="1"/>
    <col min="8" max="8" width="16.5" style="4" customWidth="1"/>
    <col min="9" max="9" width="14.6640625" style="4" customWidth="1"/>
    <col min="10" max="10" width="17.6640625" style="4" customWidth="1"/>
    <col min="11" max="11" width="20.6640625" style="1" customWidth="1"/>
    <col min="12" max="12" width="21.6640625" style="1" customWidth="1"/>
    <col min="13" max="13" width="18.1640625" style="1" customWidth="1"/>
    <col min="14" max="14" width="12.1640625" style="1" customWidth="1"/>
    <col min="15" max="15" width="20.6640625" style="1" customWidth="1"/>
    <col min="16" max="16" width="3.1640625" style="1" customWidth="1"/>
    <col min="17" max="17" width="14.6640625" style="1" customWidth="1"/>
    <col min="18" max="18" width="3.1640625" style="1" customWidth="1"/>
    <col min="19" max="19" width="10.6640625" style="1"/>
    <col min="20" max="20" width="3.1640625" style="1" customWidth="1"/>
    <col min="21" max="16384" width="10.6640625" style="1"/>
  </cols>
  <sheetData>
    <row r="1" spans="1:19" s="17" customFormat="1" ht="35" customHeight="1">
      <c r="A1" s="16"/>
      <c r="B1" s="28" t="s">
        <v>26</v>
      </c>
      <c r="C1" s="16"/>
      <c r="D1" s="16"/>
      <c r="E1" s="16"/>
      <c r="F1" s="16"/>
      <c r="G1" s="16"/>
      <c r="H1" s="16"/>
      <c r="I1" s="18"/>
      <c r="J1" s="18"/>
      <c r="K1" s="16"/>
    </row>
    <row r="2" spans="1:19" ht="22.25" customHeight="1" thickBot="1">
      <c r="A2" s="7"/>
      <c r="B2" s="19" t="s">
        <v>69</v>
      </c>
      <c r="C2" s="19"/>
      <c r="D2" s="19" t="s">
        <v>70</v>
      </c>
      <c r="E2" s="19"/>
      <c r="F2" s="19"/>
      <c r="G2" s="19" t="s">
        <v>71</v>
      </c>
      <c r="H2" s="19"/>
      <c r="I2" s="19"/>
      <c r="J2" s="19"/>
      <c r="K2" s="21"/>
      <c r="L2" s="20" t="s">
        <v>32</v>
      </c>
      <c r="M2" s="20"/>
      <c r="N2" s="22"/>
      <c r="O2" s="20" t="s">
        <v>33</v>
      </c>
    </row>
    <row r="3" spans="1:19" s="2" customFormat="1" ht="35" customHeight="1">
      <c r="A3" s="10"/>
      <c r="B3" s="64" t="s">
        <v>72</v>
      </c>
      <c r="C3" s="65" t="s">
        <v>73</v>
      </c>
      <c r="D3" s="77" t="s">
        <v>74</v>
      </c>
      <c r="E3" s="77" t="s">
        <v>75</v>
      </c>
      <c r="F3" s="77" t="s">
        <v>76</v>
      </c>
      <c r="G3" s="66" t="s">
        <v>77</v>
      </c>
      <c r="H3" s="66" t="s">
        <v>78</v>
      </c>
      <c r="I3" s="66" t="s">
        <v>79</v>
      </c>
      <c r="J3" s="66" t="s">
        <v>80</v>
      </c>
      <c r="K3" s="67" t="s">
        <v>41</v>
      </c>
      <c r="L3" s="68" t="s">
        <v>35</v>
      </c>
      <c r="M3" s="68" t="s">
        <v>42</v>
      </c>
      <c r="N3" s="68" t="s">
        <v>43</v>
      </c>
      <c r="O3" s="70" t="s">
        <v>50</v>
      </c>
      <c r="P3" s="10"/>
      <c r="Q3" s="31" t="s">
        <v>81</v>
      </c>
      <c r="S3" s="31" t="s">
        <v>78</v>
      </c>
    </row>
    <row r="4" spans="1:19" ht="18" customHeight="1">
      <c r="A4" s="7"/>
      <c r="B4" s="57" t="s">
        <v>82</v>
      </c>
      <c r="C4" s="58"/>
      <c r="D4" s="78">
        <v>2500000</v>
      </c>
      <c r="E4" s="79">
        <v>0.75</v>
      </c>
      <c r="F4" s="78">
        <f t="shared" ref="F4:F26" si="0">$D4*$E4</f>
        <v>1875000</v>
      </c>
      <c r="G4" s="80" t="s">
        <v>83</v>
      </c>
      <c r="H4" s="81" t="s">
        <v>54</v>
      </c>
      <c r="I4" s="59"/>
      <c r="J4" s="59"/>
      <c r="K4" s="60"/>
      <c r="L4" s="60"/>
      <c r="M4" s="60"/>
      <c r="N4" s="60"/>
      <c r="O4" s="62"/>
      <c r="P4" s="7"/>
      <c r="Q4" s="32" t="s">
        <v>84</v>
      </c>
      <c r="S4" s="30" t="s">
        <v>54</v>
      </c>
    </row>
    <row r="5" spans="1:19" ht="18" customHeight="1">
      <c r="A5" s="7"/>
      <c r="B5" s="57" t="s">
        <v>85</v>
      </c>
      <c r="C5" s="58"/>
      <c r="D5" s="78">
        <v>3500000</v>
      </c>
      <c r="E5" s="79">
        <v>0.5</v>
      </c>
      <c r="F5" s="78">
        <f t="shared" si="0"/>
        <v>1750000</v>
      </c>
      <c r="G5" s="58" t="s">
        <v>86</v>
      </c>
      <c r="H5" s="82" t="s">
        <v>58</v>
      </c>
      <c r="I5" s="59"/>
      <c r="J5" s="59"/>
      <c r="K5" s="60"/>
      <c r="L5" s="60"/>
      <c r="M5" s="60"/>
      <c r="N5" s="60"/>
      <c r="O5" s="62"/>
      <c r="P5" s="7"/>
      <c r="Q5" s="34" t="s">
        <v>83</v>
      </c>
      <c r="S5" s="30" t="s">
        <v>56</v>
      </c>
    </row>
    <row r="6" spans="1:19" ht="18" customHeight="1">
      <c r="A6" s="7"/>
      <c r="B6" s="57" t="s">
        <v>87</v>
      </c>
      <c r="C6" s="58"/>
      <c r="D6" s="78">
        <v>900000</v>
      </c>
      <c r="E6" s="79">
        <v>0.1</v>
      </c>
      <c r="F6" s="78">
        <f t="shared" si="0"/>
        <v>90000</v>
      </c>
      <c r="G6" s="58" t="s">
        <v>88</v>
      </c>
      <c r="H6" s="82" t="s">
        <v>54</v>
      </c>
      <c r="I6" s="59"/>
      <c r="J6" s="59"/>
      <c r="K6" s="60"/>
      <c r="L6" s="60"/>
      <c r="M6" s="60"/>
      <c r="N6" s="60"/>
      <c r="O6" s="62"/>
      <c r="P6" s="7"/>
      <c r="Q6" s="35" t="s">
        <v>88</v>
      </c>
      <c r="S6" s="30" t="s">
        <v>58</v>
      </c>
    </row>
    <row r="7" spans="1:19" ht="18" customHeight="1">
      <c r="A7" s="7"/>
      <c r="B7" s="57" t="s">
        <v>89</v>
      </c>
      <c r="C7" s="58"/>
      <c r="D7" s="78">
        <v>2600000</v>
      </c>
      <c r="E7" s="79">
        <v>0.75</v>
      </c>
      <c r="F7" s="78">
        <f t="shared" si="0"/>
        <v>1950000</v>
      </c>
      <c r="G7" s="58" t="s">
        <v>86</v>
      </c>
      <c r="H7" s="82" t="s">
        <v>58</v>
      </c>
      <c r="I7" s="59"/>
      <c r="J7" s="59"/>
      <c r="K7" s="60"/>
      <c r="L7" s="60"/>
      <c r="M7" s="60"/>
      <c r="N7" s="60"/>
      <c r="O7" s="62"/>
      <c r="P7" s="7"/>
      <c r="Q7" s="36" t="s">
        <v>86</v>
      </c>
    </row>
    <row r="8" spans="1:19" ht="18" customHeight="1">
      <c r="A8" s="7"/>
      <c r="B8" s="57" t="s">
        <v>90</v>
      </c>
      <c r="C8" s="58"/>
      <c r="D8" s="78">
        <v>2000000</v>
      </c>
      <c r="E8" s="79">
        <v>0.5</v>
      </c>
      <c r="F8" s="78">
        <f t="shared" si="0"/>
        <v>1000000</v>
      </c>
      <c r="G8" s="58" t="s">
        <v>91</v>
      </c>
      <c r="H8" s="82" t="s">
        <v>56</v>
      </c>
      <c r="I8" s="59"/>
      <c r="J8" s="59"/>
      <c r="K8" s="60"/>
      <c r="L8" s="60"/>
      <c r="M8" s="60"/>
      <c r="N8" s="60"/>
      <c r="O8" s="62"/>
      <c r="P8" s="7"/>
      <c r="Q8" s="37" t="s">
        <v>91</v>
      </c>
    </row>
    <row r="9" spans="1:19" ht="18" customHeight="1">
      <c r="A9" s="7"/>
      <c r="B9" s="57" t="s">
        <v>92</v>
      </c>
      <c r="C9" s="58"/>
      <c r="D9" s="78">
        <v>1600000</v>
      </c>
      <c r="E9" s="79">
        <v>0.25</v>
      </c>
      <c r="F9" s="78">
        <f t="shared" si="0"/>
        <v>400000</v>
      </c>
      <c r="G9" s="80" t="s">
        <v>84</v>
      </c>
      <c r="H9" s="82" t="s">
        <v>54</v>
      </c>
      <c r="I9" s="59"/>
      <c r="J9" s="59"/>
      <c r="K9" s="60"/>
      <c r="L9" s="60"/>
      <c r="M9" s="60"/>
      <c r="N9" s="60"/>
      <c r="O9" s="62"/>
      <c r="P9" s="7"/>
    </row>
    <row r="10" spans="1:19" ht="18" customHeight="1">
      <c r="A10" s="7"/>
      <c r="B10" s="57" t="s">
        <v>93</v>
      </c>
      <c r="C10" s="58"/>
      <c r="D10" s="78">
        <v>2750000</v>
      </c>
      <c r="E10" s="79">
        <v>0.35</v>
      </c>
      <c r="F10" s="78">
        <f t="shared" si="0"/>
        <v>962499.99999999988</v>
      </c>
      <c r="G10" s="58" t="s">
        <v>86</v>
      </c>
      <c r="H10" s="82" t="s">
        <v>58</v>
      </c>
      <c r="I10" s="59"/>
      <c r="J10" s="59"/>
      <c r="K10" s="60"/>
      <c r="L10" s="60"/>
      <c r="M10" s="60"/>
      <c r="N10" s="60"/>
      <c r="O10" s="62"/>
      <c r="P10" s="7"/>
    </row>
    <row r="11" spans="1:19" ht="18" customHeight="1">
      <c r="A11" s="7"/>
      <c r="B11" s="57" t="s">
        <v>94</v>
      </c>
      <c r="C11" s="58"/>
      <c r="D11" s="78">
        <v>850000</v>
      </c>
      <c r="E11" s="79">
        <v>0.9</v>
      </c>
      <c r="F11" s="78">
        <f t="shared" si="0"/>
        <v>765000</v>
      </c>
      <c r="G11" s="58" t="s">
        <v>88</v>
      </c>
      <c r="H11" s="82" t="s">
        <v>54</v>
      </c>
      <c r="I11" s="59"/>
      <c r="J11" s="59"/>
      <c r="K11" s="60"/>
      <c r="L11" s="60"/>
      <c r="M11" s="60"/>
      <c r="N11" s="60"/>
      <c r="O11" s="62"/>
      <c r="P11" s="7"/>
    </row>
    <row r="12" spans="1:19" ht="18" customHeight="1">
      <c r="A12" s="7"/>
      <c r="B12" s="57" t="s">
        <v>95</v>
      </c>
      <c r="C12" s="58"/>
      <c r="D12" s="78">
        <v>6750000</v>
      </c>
      <c r="E12" s="79">
        <v>0.6</v>
      </c>
      <c r="F12" s="78">
        <f t="shared" si="0"/>
        <v>4050000</v>
      </c>
      <c r="G12" s="58" t="s">
        <v>86</v>
      </c>
      <c r="H12" s="82" t="s">
        <v>58</v>
      </c>
      <c r="I12" s="59"/>
      <c r="J12" s="59"/>
      <c r="K12" s="60"/>
      <c r="L12" s="60"/>
      <c r="M12" s="60"/>
      <c r="N12" s="60"/>
      <c r="O12" s="62"/>
      <c r="P12" s="7"/>
    </row>
    <row r="13" spans="1:19" ht="18" customHeight="1">
      <c r="A13" s="7"/>
      <c r="B13" s="57" t="s">
        <v>96</v>
      </c>
      <c r="C13" s="58"/>
      <c r="D13" s="78">
        <v>2750000</v>
      </c>
      <c r="E13" s="79">
        <v>0.33</v>
      </c>
      <c r="F13" s="78">
        <f t="shared" si="0"/>
        <v>907500</v>
      </c>
      <c r="G13" s="58" t="s">
        <v>91</v>
      </c>
      <c r="H13" s="82" t="s">
        <v>56</v>
      </c>
      <c r="I13" s="59"/>
      <c r="J13" s="59"/>
      <c r="K13" s="60"/>
      <c r="L13" s="60"/>
      <c r="M13" s="60"/>
      <c r="N13" s="60"/>
      <c r="O13" s="62"/>
      <c r="P13" s="7"/>
    </row>
    <row r="14" spans="1:19" ht="18" customHeight="1">
      <c r="A14" s="7"/>
      <c r="B14" s="57"/>
      <c r="C14" s="58"/>
      <c r="D14" s="78"/>
      <c r="E14" s="79"/>
      <c r="F14" s="78">
        <f t="shared" si="0"/>
        <v>0</v>
      </c>
      <c r="G14" s="58"/>
      <c r="H14" s="82"/>
      <c r="I14" s="59"/>
      <c r="J14" s="59"/>
      <c r="K14" s="60"/>
      <c r="L14" s="60"/>
      <c r="M14" s="60"/>
      <c r="N14" s="60"/>
      <c r="O14" s="62"/>
      <c r="P14" s="7"/>
    </row>
    <row r="15" spans="1:19" ht="18" customHeight="1">
      <c r="A15" s="7"/>
      <c r="B15" s="57"/>
      <c r="C15" s="58"/>
      <c r="D15" s="78"/>
      <c r="E15" s="79"/>
      <c r="F15" s="78">
        <f t="shared" si="0"/>
        <v>0</v>
      </c>
      <c r="G15" s="58"/>
      <c r="H15" s="82"/>
      <c r="I15" s="59"/>
      <c r="J15" s="59"/>
      <c r="K15" s="60"/>
      <c r="L15" s="60"/>
      <c r="M15" s="60"/>
      <c r="N15" s="60"/>
      <c r="O15" s="62"/>
      <c r="P15" s="7"/>
    </row>
    <row r="16" spans="1:19" ht="18" customHeight="1">
      <c r="A16" s="7"/>
      <c r="B16" s="57"/>
      <c r="C16" s="58"/>
      <c r="D16" s="78"/>
      <c r="E16" s="79"/>
      <c r="F16" s="78">
        <f t="shared" si="0"/>
        <v>0</v>
      </c>
      <c r="G16" s="58"/>
      <c r="H16" s="82"/>
      <c r="I16" s="59"/>
      <c r="J16" s="59"/>
      <c r="K16" s="60"/>
      <c r="L16" s="60"/>
      <c r="M16" s="60"/>
      <c r="N16" s="60"/>
      <c r="O16" s="62"/>
      <c r="P16" s="7"/>
    </row>
    <row r="17" spans="1:16" ht="18" customHeight="1">
      <c r="A17" s="7"/>
      <c r="B17" s="57"/>
      <c r="C17" s="58"/>
      <c r="D17" s="78"/>
      <c r="E17" s="79"/>
      <c r="F17" s="78">
        <f t="shared" si="0"/>
        <v>0</v>
      </c>
      <c r="G17" s="58"/>
      <c r="H17" s="82"/>
      <c r="I17" s="59"/>
      <c r="J17" s="59"/>
      <c r="K17" s="60"/>
      <c r="L17" s="60"/>
      <c r="M17" s="60"/>
      <c r="N17" s="60"/>
      <c r="O17" s="62"/>
      <c r="P17" s="7"/>
    </row>
    <row r="18" spans="1:16" ht="18" customHeight="1">
      <c r="A18" s="7"/>
      <c r="B18" s="57"/>
      <c r="C18" s="58"/>
      <c r="D18" s="78"/>
      <c r="E18" s="79"/>
      <c r="F18" s="78">
        <f t="shared" si="0"/>
        <v>0</v>
      </c>
      <c r="G18" s="58"/>
      <c r="H18" s="82"/>
      <c r="I18" s="59"/>
      <c r="J18" s="59"/>
      <c r="K18" s="60"/>
      <c r="L18" s="60"/>
      <c r="M18" s="60"/>
      <c r="N18" s="60"/>
      <c r="O18" s="62"/>
      <c r="P18" s="7"/>
    </row>
    <row r="19" spans="1:16" ht="18" customHeight="1">
      <c r="A19" s="7"/>
      <c r="B19" s="57"/>
      <c r="C19" s="58"/>
      <c r="D19" s="78"/>
      <c r="E19" s="79"/>
      <c r="F19" s="78">
        <f t="shared" si="0"/>
        <v>0</v>
      </c>
      <c r="G19" s="58"/>
      <c r="H19" s="82"/>
      <c r="I19" s="59"/>
      <c r="J19" s="59"/>
      <c r="K19" s="60"/>
      <c r="L19" s="60"/>
      <c r="M19" s="60"/>
      <c r="N19" s="60"/>
      <c r="O19" s="62"/>
      <c r="P19" s="7"/>
    </row>
    <row r="20" spans="1:16" ht="18" customHeight="1">
      <c r="A20" s="7"/>
      <c r="B20" s="57"/>
      <c r="C20" s="58"/>
      <c r="D20" s="78"/>
      <c r="E20" s="79"/>
      <c r="F20" s="78">
        <f t="shared" si="0"/>
        <v>0</v>
      </c>
      <c r="G20" s="58"/>
      <c r="H20" s="82"/>
      <c r="I20" s="59"/>
      <c r="J20" s="59"/>
      <c r="K20" s="60"/>
      <c r="L20" s="60"/>
      <c r="M20" s="60"/>
      <c r="N20" s="60"/>
      <c r="O20" s="62"/>
      <c r="P20" s="7"/>
    </row>
    <row r="21" spans="1:16" ht="18" customHeight="1">
      <c r="A21" s="7"/>
      <c r="B21" s="57"/>
      <c r="C21" s="58"/>
      <c r="D21" s="78"/>
      <c r="E21" s="79"/>
      <c r="F21" s="78">
        <f t="shared" si="0"/>
        <v>0</v>
      </c>
      <c r="G21" s="58"/>
      <c r="H21" s="82"/>
      <c r="I21" s="59"/>
      <c r="J21" s="59"/>
      <c r="K21" s="60"/>
      <c r="L21" s="60"/>
      <c r="M21" s="60"/>
      <c r="N21" s="60"/>
      <c r="O21" s="62"/>
      <c r="P21" s="7"/>
    </row>
    <row r="22" spans="1:16" ht="18" customHeight="1">
      <c r="A22" s="7"/>
      <c r="B22" s="57"/>
      <c r="C22" s="58"/>
      <c r="D22" s="78"/>
      <c r="E22" s="79"/>
      <c r="F22" s="78">
        <f t="shared" si="0"/>
        <v>0</v>
      </c>
      <c r="G22" s="58"/>
      <c r="H22" s="82"/>
      <c r="I22" s="59"/>
      <c r="J22" s="59"/>
      <c r="K22" s="60"/>
      <c r="L22" s="60"/>
      <c r="M22" s="60"/>
      <c r="N22" s="60"/>
      <c r="O22" s="62"/>
      <c r="P22" s="7"/>
    </row>
    <row r="23" spans="1:16" ht="18" customHeight="1">
      <c r="A23" s="7"/>
      <c r="B23" s="57"/>
      <c r="C23" s="58"/>
      <c r="D23" s="78"/>
      <c r="E23" s="79"/>
      <c r="F23" s="78">
        <f t="shared" si="0"/>
        <v>0</v>
      </c>
      <c r="G23" s="58"/>
      <c r="H23" s="82"/>
      <c r="I23" s="59"/>
      <c r="J23" s="59"/>
      <c r="K23" s="60"/>
      <c r="L23" s="60"/>
      <c r="M23" s="60"/>
      <c r="N23" s="60"/>
      <c r="O23" s="62"/>
      <c r="P23" s="7"/>
    </row>
    <row r="24" spans="1:16" ht="18" customHeight="1">
      <c r="A24" s="7"/>
      <c r="B24" s="57"/>
      <c r="C24" s="58"/>
      <c r="D24" s="78"/>
      <c r="E24" s="79"/>
      <c r="F24" s="78">
        <f t="shared" si="0"/>
        <v>0</v>
      </c>
      <c r="G24" s="58"/>
      <c r="H24" s="82"/>
      <c r="I24" s="59"/>
      <c r="J24" s="59"/>
      <c r="K24" s="60"/>
      <c r="L24" s="60"/>
      <c r="M24" s="60"/>
      <c r="N24" s="60"/>
      <c r="O24" s="62"/>
      <c r="P24" s="7"/>
    </row>
    <row r="25" spans="1:16" ht="18" customHeight="1">
      <c r="A25" s="7"/>
      <c r="B25" s="57"/>
      <c r="C25" s="58"/>
      <c r="D25" s="78"/>
      <c r="E25" s="79"/>
      <c r="F25" s="78">
        <f t="shared" si="0"/>
        <v>0</v>
      </c>
      <c r="G25" s="58"/>
      <c r="H25" s="82"/>
      <c r="I25" s="59"/>
      <c r="J25" s="59"/>
      <c r="K25" s="60"/>
      <c r="L25" s="60"/>
      <c r="M25" s="60"/>
      <c r="N25" s="60"/>
      <c r="O25" s="62"/>
      <c r="P25" s="7"/>
    </row>
    <row r="26" spans="1:16" ht="18" customHeight="1" thickBot="1">
      <c r="A26" s="7"/>
      <c r="B26" s="83"/>
      <c r="C26" s="84"/>
      <c r="D26" s="85"/>
      <c r="E26" s="86"/>
      <c r="F26" s="85">
        <f t="shared" si="0"/>
        <v>0</v>
      </c>
      <c r="G26" s="84"/>
      <c r="H26" s="87"/>
      <c r="I26" s="88"/>
      <c r="J26" s="88"/>
      <c r="K26" s="89"/>
      <c r="L26" s="89"/>
      <c r="M26" s="89"/>
      <c r="N26" s="89"/>
      <c r="O26" s="90"/>
      <c r="P26" s="7"/>
    </row>
    <row r="27" spans="1:16" ht="24" customHeight="1">
      <c r="A27" s="7"/>
      <c r="B27" s="91">
        <f>SUBTOTAL(103,Table5[NOME DELLA TRATTATIVA])</f>
        <v>10</v>
      </c>
      <c r="C27" s="71"/>
      <c r="D27" s="92">
        <f>SUBTOTAL(109,Table5[VOLUME DELLA TRATTATIVA])</f>
        <v>26200000</v>
      </c>
      <c r="E27" s="93">
        <f>SUBTOTAL(101,Table5[PROBABILITÀ 
DI VITTORIA])</f>
        <v>0.503</v>
      </c>
      <c r="F27" s="92">
        <f>SUBTOTAL(109,Table5[PREVISIONE 
PONDERATA])</f>
        <v>13750000</v>
      </c>
      <c r="G27" s="71"/>
      <c r="H27" s="94"/>
      <c r="I27" s="72"/>
      <c r="J27" s="72"/>
      <c r="K27" s="71"/>
      <c r="L27" s="71"/>
      <c r="M27" s="71"/>
      <c r="N27" s="71"/>
      <c r="O27" s="73"/>
      <c r="P27" s="7"/>
    </row>
    <row r="28" spans="1:16" ht="30" customHeight="1">
      <c r="A28" s="7"/>
      <c r="C28" s="45"/>
    </row>
    <row r="29" spans="1:16" ht="17.25">
      <c r="B29" s="46" t="s">
        <v>66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 ht="22" customHeight="1">
      <c r="B30" s="10" t="s">
        <v>97</v>
      </c>
      <c r="C30" s="15"/>
      <c r="D30" s="3"/>
      <c r="E30" s="10" t="s">
        <v>98</v>
      </c>
      <c r="F30" s="15"/>
      <c r="G30" s="5"/>
      <c r="H30" s="5"/>
      <c r="I30" s="1"/>
      <c r="J30" s="1"/>
    </row>
    <row r="31" spans="1:16" ht="22" customHeight="1">
      <c r="B31" s="32" t="s">
        <v>84</v>
      </c>
      <c r="C31" s="41">
        <f>COUNTIF($G$4:$G$26,B31)</f>
        <v>1</v>
      </c>
      <c r="D31" s="3"/>
      <c r="E31" s="30" t="s">
        <v>54</v>
      </c>
      <c r="F31" s="42">
        <f>COUNTIF($H$4:$H$26,E31)</f>
        <v>4</v>
      </c>
      <c r="G31" s="5"/>
      <c r="H31" s="5"/>
      <c r="I31" s="1"/>
      <c r="J31" s="1"/>
    </row>
    <row r="32" spans="1:16" ht="22" customHeight="1">
      <c r="B32" s="34" t="s">
        <v>83</v>
      </c>
      <c r="C32" s="41">
        <f>COUNTIF($G$4:$G$26,B32)</f>
        <v>1</v>
      </c>
      <c r="D32" s="3"/>
      <c r="E32" s="30" t="s">
        <v>56</v>
      </c>
      <c r="F32" s="42">
        <f>COUNTIF($H$4:$H$26,E32)</f>
        <v>2</v>
      </c>
      <c r="G32" s="5"/>
      <c r="H32" s="5"/>
      <c r="I32" s="1"/>
      <c r="J32" s="1"/>
    </row>
    <row r="33" spans="2:10" ht="22" customHeight="1">
      <c r="B33" s="35" t="s">
        <v>88</v>
      </c>
      <c r="C33" s="41">
        <f>COUNTIF($G$4:$G$26,B33)</f>
        <v>2</v>
      </c>
      <c r="D33" s="3"/>
      <c r="E33" s="30" t="s">
        <v>58</v>
      </c>
      <c r="F33" s="42">
        <f>COUNTIF($H$4:$H$26,E33)</f>
        <v>4</v>
      </c>
      <c r="G33" s="5"/>
      <c r="H33" s="5"/>
      <c r="I33" s="1"/>
      <c r="J33" s="1"/>
    </row>
    <row r="34" spans="2:10" ht="22" customHeight="1">
      <c r="B34" s="36" t="s">
        <v>86</v>
      </c>
      <c r="C34" s="41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>
      <c r="B35" s="37" t="s">
        <v>91</v>
      </c>
      <c r="C35" s="41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 ht="22" customHeight="1">
      <c r="B37" s="10" t="s">
        <v>30</v>
      </c>
    </row>
    <row r="38" spans="2:10" ht="22" customHeight="1">
      <c r="B38" s="32" t="s">
        <v>84</v>
      </c>
      <c r="C38" s="44">
        <f>SUMIF($G$4:$G$26,B38,$D$4:$D$26)</f>
        <v>1600000</v>
      </c>
    </row>
    <row r="39" spans="2:10" ht="22" customHeight="1">
      <c r="B39" s="34" t="s">
        <v>83</v>
      </c>
      <c r="C39" s="44">
        <f>SUMIF($G$4:$G$26,B39,$D$4:$D$26)</f>
        <v>2500000</v>
      </c>
    </row>
    <row r="40" spans="2:10" ht="22" customHeight="1">
      <c r="B40" s="35" t="s">
        <v>88</v>
      </c>
      <c r="C40" s="44">
        <f>SUMIF($G$4:$G$26,B40,$D$4:$D$26)</f>
        <v>1750000</v>
      </c>
    </row>
    <row r="41" spans="2:10" ht="22" customHeight="1">
      <c r="B41" s="36" t="s">
        <v>86</v>
      </c>
      <c r="C41" s="44">
        <f>SUMIF($G$4:$G$26,B41,$D$4:$D$26)</f>
        <v>15600000</v>
      </c>
    </row>
    <row r="42" spans="2:10">
      <c r="B42" s="37" t="s">
        <v>91</v>
      </c>
      <c r="C42" s="44">
        <f>SUMIF($G$4:$G$26,B42,$D$4:$D$26)</f>
        <v>4750000</v>
      </c>
    </row>
    <row r="43" spans="2:10">
      <c r="C43" s="45"/>
    </row>
  </sheetData>
  <phoneticPr fontId="12" type="noConversion"/>
  <conditionalFormatting sqref="B31:B35">
    <cfRule type="containsText" dxfId="20" priority="6" operator="containsText" text="Chiusa - Persa">
      <formula>NOT(ISERROR(SEARCH("Chiusa - Persa",B31)))</formula>
    </cfRule>
    <cfRule type="containsText" dxfId="19" priority="7" operator="containsText" text="Chiusa - Vinta">
      <formula>NOT(ISERROR(SEARCH("Chiusa - Vinta",B31)))</formula>
    </cfRule>
    <cfRule type="containsText" dxfId="18" priority="8" operator="containsText" text="Negoziazione">
      <formula>NOT(ISERROR(SEARCH("Negoziazione",B31)))</formula>
    </cfRule>
    <cfRule type="containsText" dxfId="17" priority="9" operator="containsText" text="Proposta">
      <formula>NOT(ISERROR(SEARCH("Proposta",B31)))</formula>
    </cfRule>
    <cfRule type="containsText" dxfId="16" priority="10" operator="containsText" text="Qualificazione">
      <formula>NOT(ISERROR(SEARCH("Qualificazione",B31)))</formula>
    </cfRule>
  </conditionalFormatting>
  <conditionalFormatting sqref="B38:B42">
    <cfRule type="containsText" dxfId="15" priority="1" operator="containsText" text="Chiusa - Persa">
      <formula>NOT(ISERROR(SEARCH("Chiusa - Persa",B38)))</formula>
    </cfRule>
    <cfRule type="containsText" dxfId="14" priority="2" operator="containsText" text="Chiusa - Vinta">
      <formula>NOT(ISERROR(SEARCH("Chiusa - Vinta",B38)))</formula>
    </cfRule>
    <cfRule type="containsText" dxfId="13" priority="3" operator="containsText" text="Negoziazione">
      <formula>NOT(ISERROR(SEARCH("Negoziazione",B38)))</formula>
    </cfRule>
    <cfRule type="containsText" dxfId="12" priority="4" operator="containsText" text="Proposta">
      <formula>NOT(ISERROR(SEARCH("Proposta",B38)))</formula>
    </cfRule>
    <cfRule type="containsText" dxfId="11" priority="5" operator="containsText" text="Qualificazione">
      <formula>NOT(ISERROR(SEARCH("Qualificazione",B38)))</formula>
    </cfRule>
  </conditionalFormatting>
  <conditionalFormatting sqref="E31:E33">
    <cfRule type="containsText" dxfId="10" priority="11" operator="containsText" text="VINTA">
      <formula>NOT(ISERROR(SEARCH("VINTA",E31)))</formula>
    </cfRule>
    <cfRule type="containsText" dxfId="9" priority="12" operator="containsText" text="PERSA">
      <formula>NOT(ISERROR(SEARCH("PERSA",E31)))</formula>
    </cfRule>
    <cfRule type="containsText" dxfId="8" priority="13" operator="containsText" text="APERTA">
      <formula>NOT(ISERROR(SEARCH("APERTA",E31)))</formula>
    </cfRule>
  </conditionalFormatting>
  <conditionalFormatting sqref="Q4:Q8 G4:G26">
    <cfRule type="containsText" dxfId="7" priority="14" operator="containsText" text="Chiusa - Persa">
      <formula>NOT(ISERROR(SEARCH("Chiusa - Persa",G4)))</formula>
    </cfRule>
    <cfRule type="containsText" dxfId="6" priority="15" operator="containsText" text="Chiusa - Vinta">
      <formula>NOT(ISERROR(SEARCH("Chiusa - Vinta",G4)))</formula>
    </cfRule>
    <cfRule type="containsText" dxfId="5" priority="16" operator="containsText" text="Negoziazione">
      <formula>NOT(ISERROR(SEARCH("Negoziazione",G4)))</formula>
    </cfRule>
    <cfRule type="containsText" dxfId="4" priority="17" operator="containsText" text="Proposta">
      <formula>NOT(ISERROR(SEARCH("Proposta",G4)))</formula>
    </cfRule>
    <cfRule type="containsText" dxfId="3" priority="18" operator="containsText" text="Qualificazione">
      <formula>NOT(ISERROR(SEARCH("Qualificazione",G4)))</formula>
    </cfRule>
  </conditionalFormatting>
  <conditionalFormatting sqref="S4:S6 H4:H26">
    <cfRule type="containsText" dxfId="2" priority="22" operator="containsText" text="VINTA">
      <formula>NOT(ISERROR(SEARCH("VINTA",H4)))</formula>
    </cfRule>
    <cfRule type="containsText" dxfId="1" priority="23" operator="containsText" text="PERSA">
      <formula>NOT(ISERROR(SEARCH("PERSA",H4)))</formula>
    </cfRule>
    <cfRule type="containsText" dxfId="0" priority="24" operator="containsText" text="APERTA">
      <formula>NOT(ISERROR(SEARCH("APERTA",H4)))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11" customWidth="1"/>
    <col min="2" max="2" width="88.1640625" style="11" customWidth="1"/>
    <col min="3" max="16384" width="10.6640625" style="11"/>
  </cols>
  <sheetData>
    <row r="1" spans="2:2" ht="20" customHeight="1"/>
    <row r="2" spans="2:2" ht="105" customHeight="1">
      <c r="B2" s="12" t="s">
        <v>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V Y 6 V + G d A F u l A A A A 9 g A A A B I A H A B D b 2 5 m a W c v U G F j a 2 F n Z S 5 4 b W w g o h g A K K A U A A A A A A A A A A A A A A A A A A A A A A A A A A A A h Y 9 N D o I w G E S v Q r q n P 0 i M I R 9 l 4 c p E E h O N c d u U C o 1 Q D C 2 W u 7 n w S F 5 B j K L u X M 6 b t 5 i 5 X 2 + Q D U 0 d X F R n d W t S x D B F g T K y L b Q p U 9 S 7 Y 7 h A G Y e N k C d R q m C U j U 0 G W 6 S o c u 6 c E O K 9 x 3 6 G 2 6 4 k E a W M H P L 1 V l a q E e g j 6 / 9 y q I 1 1 w k i F O O x f Y 3 i E G Z v j m M a Y A p k g 5 N p 8 h W j c + 2 x / I C z 7 2 v W d 4 t q F q x 2 Q K Q J 5 f + A P U E s D B B Q A A g A I A C 1 W O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V j p X K I p H u A 4 A A A A R A A A A E w A c A E Z v c m 1 1 b G F z L 1 N l Y 3 R p b 2 4 x L m 0 g o h g A K K A U A A A A A A A A A A A A A A A A A A A A A A A A A A A A K 0 5 N L s n M z 1 M I h t C G 1 g B Q S w E C L Q A U A A I A C A A t V j p X 4 Z 0 A W 6 U A A A D 2 A A A A E g A A A A A A A A A A A A A A A A A A A A A A Q 2 9 u Z m l n L 1 B h Y 2 t h Z 2 U u e G 1 s U E s B A i 0 A F A A C A A g A L V Y 6 V w / K 6 a u k A A A A 6 Q A A A B M A A A A A A A A A A A A A A A A A 8 Q A A A F t D b 2 5 0 Z W 5 0 X 1 R 5 c G V z X S 5 4 b W x Q S w E C L Q A U A A I A C A A t V j p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9 C G n C i A R 1 U C a 0 X r w u 6 o R M Q A A A A A C A A A A A A A Q Z g A A A A E A A C A A A A B c O E o z g W 5 i G o m h c 6 X E x y B f L n Y e W K M u 8 x 6 G c I w Q l G y O + g A A A A A O g A A A A A I A A C A A A A D A 3 q S L e Q 3 x R 5 p a 2 I W 4 X P 3 T D x 4 q b C J c p Z s w 5 u Q m L M e O 0 1 A A A A C h Q X P 8 x A U q Y c r t k s v Q g 6 t C M v l p L 4 f c i + 1 a X f w 8 n 1 t 8 3 F i r O 4 B l p r y w d O h v L c 9 I J w C b 6 Y 4 v 8 4 e r P 2 I 1 m c 0 6 t 6 x q 2 Z 4 0 2 8 H n o 0 a H Q H p D n P 4 R d E A A A A C c W U x L D w I 2 O y h 2 z E w H h p a R n M C X X l V t L n F H z b T w b o E v G Z u 9 C w f T l a U Z V 8 4 u I h p a k N P R 3 0 l d p i 6 j 1 Y I L j i W 7 Y c 9 A < / D a t a M a s h u p > 
</file>

<file path=customXml/itemProps1.xml><?xml version="1.0" encoding="utf-8"?>
<ds:datastoreItem xmlns:ds="http://schemas.openxmlformats.org/officeDocument/2006/customXml" ds:itemID="{64047EE0-5471-4672-A524-3BC84DFA9F0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Modello di dashboard delle vend</vt:lpstr>
      <vt:lpstr>Lead</vt:lpstr>
      <vt:lpstr>Opportunità</vt:lpstr>
      <vt:lpstr>- Dichiarazione di non responsa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2022-07-26T11:17:15Z</cp:lastPrinted>
  <dcterms:created xsi:type="dcterms:W3CDTF">2016-02-25T02:48:22Z</dcterms:created>
  <dcterms:modified xsi:type="dcterms:W3CDTF">2024-01-16T23:15:29Z</dcterms:modified>
  <cp:category/>
  <cp:contentStatus/>
</cp:coreProperties>
</file>