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JP/"/>
    </mc:Choice>
  </mc:AlternateContent>
  <xr:revisionPtr revIDLastSave="0" documentId="13_ncr:1_{A935624E-55D2-BE48-B919-C84910A6259F}" xr6:coauthVersionLast="47" xr6:coauthVersionMax="47" xr10:uidLastSave="{00000000-0000-0000-0000-000000000000}"/>
  <bookViews>
    <workbookView xWindow="36020" yWindow="2080" windowWidth="18220" windowHeight="16720" tabRatio="500" xr2:uid="{00000000-000D-0000-FFFF-FFFF00000000}"/>
  </bookViews>
  <sheets>
    <sheet name="セールス ダッシュボード テンプレート" sheetId="13" r:id="rId1"/>
    <sheet name="リード" sheetId="12" r:id="rId2"/>
    <sheet name="機会" sheetId="5" r:id="rId3"/>
    <sheet name="– 免責条項 –" sheetId="10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E27" i="5"/>
  <c r="D27" i="5"/>
  <c r="B27" i="5"/>
  <c r="B28" i="12"/>
  <c r="B14" i="13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</calcChain>
</file>

<file path=xl/sharedStrings.xml><?xml version="1.0" encoding="utf-8"?>
<sst xmlns="http://schemas.openxmlformats.org/spreadsheetml/2006/main" count="201" uniqueCount="107">
  <si>
    <r>
      <rPr>
        <b/>
        <sz val="20"/>
        <color theme="1" tint="0.34998626667073579"/>
        <rFont val="MS PGothic"/>
        <family val="2"/>
        <charset val="128"/>
      </rPr>
      <t>セールス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ダッシュボード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</si>
  <si>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セールス</t>
    </r>
    <r>
      <rPr>
        <sz val="18"/>
        <color theme="1" tint="0.34998626667073579"/>
        <rFont val="Century Gothic"/>
        <family val="2"/>
      </rPr>
      <t xml:space="preserve"> </t>
    </r>
    <r>
      <rPr>
        <sz val="18"/>
        <color theme="1" tint="0.34998626667073579"/>
        <rFont val="MS PGothic"/>
        <family val="2"/>
        <charset val="128"/>
      </rPr>
      <t>ダッシュボード</t>
    </r>
  </si>
  <si>
    <r>
      <rPr>
        <sz val="20"/>
        <color theme="1"/>
        <rFont val="MS PGothic"/>
        <family val="2"/>
        <charset val="128"/>
      </rPr>
      <t>リード</t>
    </r>
  </si>
  <si>
    <r>
      <rPr>
        <sz val="12"/>
        <color theme="0" tint="-0.499984740745262"/>
        <rFont val="MS PGothic"/>
        <family val="2"/>
        <charset val="128"/>
      </rPr>
      <t>合計</t>
    </r>
  </si>
  <si>
    <r>
      <rPr>
        <sz val="12"/>
        <color theme="0" tint="-0.499984740745262"/>
        <rFont val="MS PGothic"/>
        <family val="2"/>
        <charset val="128"/>
      </rPr>
      <t>ソース別リード</t>
    </r>
  </si>
  <si>
    <r>
      <rPr>
        <sz val="12"/>
        <color theme="0" tint="-0.499984740745262"/>
        <rFont val="MS PGothic"/>
        <family val="2"/>
        <charset val="128"/>
      </rPr>
      <t>ステータス別リード</t>
    </r>
  </si>
  <si>
    <r>
      <rPr>
        <sz val="20"/>
        <color theme="1"/>
        <rFont val="MS PGothic"/>
        <family val="2"/>
        <charset val="128"/>
      </rPr>
      <t>機会</t>
    </r>
  </si>
  <si>
    <r>
      <rPr>
        <sz val="12"/>
        <color theme="0" tint="-0.499984740745262"/>
        <rFont val="MS PGothic"/>
        <family val="2"/>
        <charset val="128"/>
      </rPr>
      <t>ステージ別取引</t>
    </r>
  </si>
  <si>
    <r>
      <rPr>
        <sz val="12"/>
        <color theme="0" tint="-0.499984740745262"/>
        <rFont val="MS PGothic"/>
        <family val="2"/>
        <charset val="128"/>
      </rPr>
      <t>ステータス別取引</t>
    </r>
  </si>
  <si>
    <r>
      <rPr>
        <sz val="12"/>
        <color theme="0" tint="-0.499984740745262"/>
        <rFont val="MS PGothic"/>
        <family val="2"/>
        <charset val="128"/>
      </rPr>
      <t>潜在的収益合計</t>
    </r>
  </si>
  <si>
    <r>
      <rPr>
        <sz val="12"/>
        <color theme="0" tint="-0.499984740745262"/>
        <rFont val="MS PGothic"/>
        <family val="2"/>
        <charset val="128"/>
      </rPr>
      <t>ステージ別潜在的収益</t>
    </r>
  </si>
  <si>
    <r>
      <rPr>
        <sz val="18"/>
        <color theme="1" tint="0.34998626667073579"/>
        <rFont val="MS PGothic"/>
        <family val="2"/>
        <charset val="128"/>
      </rPr>
      <t>リード</t>
    </r>
  </si>
  <si>
    <r>
      <rPr>
        <sz val="12"/>
        <color theme="1"/>
        <rFont val="MS PGothic"/>
        <family val="2"/>
        <charset val="128"/>
      </rPr>
      <t>リード</t>
    </r>
  </si>
  <si>
    <r>
      <rPr>
        <sz val="12"/>
        <color theme="1"/>
        <rFont val="MS PGothic"/>
        <family val="2"/>
        <charset val="128"/>
      </rPr>
      <t>連絡先情報</t>
    </r>
  </si>
  <si>
    <r>
      <rPr>
        <sz val="12"/>
        <color theme="1"/>
        <rFont val="MS PGothic"/>
        <family val="2"/>
        <charset val="128"/>
      </rPr>
      <t>追加情報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</si>
  <si>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</si>
  <si>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</si>
  <si>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役職</t>
    </r>
  </si>
  <si>
    <r>
      <rPr>
        <b/>
        <sz val="10"/>
        <color theme="1"/>
        <rFont val="MS PGothic"/>
        <family val="2"/>
        <charset val="128"/>
      </rPr>
      <t>最後の連絡日</t>
    </r>
  </si>
  <si>
    <r>
      <rPr>
        <b/>
        <sz val="10"/>
        <color theme="1"/>
        <rFont val="MS PGothic"/>
        <family val="2"/>
        <charset val="128"/>
      </rPr>
      <t>次の連絡日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</si>
  <si>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ソース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</si>
  <si>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</si>
  <si>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次のアクション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</si>
  <si>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</si>
  <si>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電話番号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</si>
  <si>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サイト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</si>
  <si>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</si>
  <si>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</si>
  <si>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</si>
  <si>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</si>
  <si>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</si>
  <si>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</si>
  <si>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リード
ソース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</si>
  <si>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</si>
  <si>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</si>
  <si>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ソーシャル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メディア</t>
    </r>
  </si>
  <si>
    <r>
      <rPr>
        <sz val="10"/>
        <color theme="1"/>
        <rFont val="MS PGothic"/>
        <family val="2"/>
        <charset val="128"/>
      </rPr>
      <t>オープン</t>
    </r>
  </si>
  <si>
    <r>
      <rPr>
        <sz val="9"/>
        <color theme="1"/>
        <rFont val="MS PGothic"/>
        <family val="2"/>
        <charset val="128"/>
      </rPr>
      <t>オープン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</si>
  <si>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</si>
  <si>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</si>
  <si>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喪失</t>
    </r>
  </si>
  <si>
    <r>
      <rPr>
        <sz val="9"/>
        <color theme="1"/>
        <rFont val="MS PGothic"/>
        <family val="2"/>
        <charset val="128"/>
      </rPr>
      <t>喪失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</si>
  <si>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</si>
  <si>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オーガニック検索</t>
    </r>
  </si>
  <si>
    <r>
      <rPr>
        <sz val="10"/>
        <color theme="1"/>
        <rFont val="MS PGothic"/>
        <family val="2"/>
        <charset val="128"/>
      </rPr>
      <t>獲得</t>
    </r>
  </si>
  <si>
    <r>
      <rPr>
        <sz val="9"/>
        <color theme="1"/>
        <rFont val="MS PGothic"/>
        <family val="2"/>
        <charset val="128"/>
      </rPr>
      <t>獲得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</si>
  <si>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</si>
  <si>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有料ソーシャル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</si>
  <si>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</si>
  <si>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ペイド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サーチ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</si>
  <si>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</si>
  <si>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紹介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</si>
  <si>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</si>
  <si>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ダイレクト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トラフィック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</si>
  <si>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</si>
  <si>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オフライン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ソース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</si>
  <si>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</si>
  <si>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売り込み電話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</si>
  <si>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</si>
  <si>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</si>
  <si>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</si>
  <si>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12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</si>
  <si>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</si>
  <si>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14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</si>
  <si>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15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</si>
  <si>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</si>
  <si>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</si>
  <si>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18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</si>
  <si>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19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</si>
  <si>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20</t>
    </r>
  </si>
  <si>
    <r>
      <rPr>
        <i/>
        <sz val="12"/>
        <color theme="1" tint="0.34998626667073579"/>
        <rFont val="MS PGothic"/>
        <family val="2"/>
        <charset val="128"/>
      </rPr>
      <t>以下の表は変更しないでください。</t>
    </r>
  </si>
  <si>
    <r>
      <rPr>
        <sz val="12"/>
        <color theme="1"/>
        <rFont val="MS PGothic"/>
        <family val="2"/>
        <charset val="128"/>
      </rPr>
      <t>リード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ソース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</si>
  <si>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リード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ステータス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</si>
  <si>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8"/>
        <color theme="1" tint="0.34998626667073579"/>
        <rFont val="MS PGothic"/>
        <family val="2"/>
        <charset val="128"/>
      </rPr>
      <t>機会</t>
    </r>
  </si>
  <si>
    <r>
      <rPr>
        <sz val="12"/>
        <color theme="1"/>
        <rFont val="MS PGothic"/>
        <family val="2"/>
        <charset val="128"/>
      </rPr>
      <t>取引</t>
    </r>
  </si>
  <si>
    <r>
      <rPr>
        <sz val="12"/>
        <color theme="1"/>
        <rFont val="MS PGothic"/>
        <family val="2"/>
        <charset val="128"/>
      </rPr>
      <t>財務</t>
    </r>
  </si>
  <si>
    <r>
      <rPr>
        <sz val="12"/>
        <color theme="1"/>
        <rFont val="MS PGothic"/>
        <family val="2"/>
        <charset val="128"/>
      </rPr>
      <t>アクション</t>
    </r>
  </si>
  <si>
    <r>
      <rPr>
        <b/>
        <sz val="10"/>
        <color theme="1"/>
        <rFont val="MS PGothic"/>
        <family val="2"/>
        <charset val="128"/>
      </rPr>
      <t>取引タイトル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</si>
  <si>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</t>
    </r>
  </si>
  <si>
    <r>
      <rPr>
        <b/>
        <sz val="10"/>
        <color theme="1"/>
        <rFont val="MS PGothic"/>
        <family val="2"/>
        <charset val="128"/>
      </rPr>
      <t>取引の規模</t>
    </r>
  </si>
  <si>
    <r>
      <rPr>
        <b/>
        <sz val="10"/>
        <color theme="1"/>
        <rFont val="MS PGothic"/>
        <family val="2"/>
        <charset val="128"/>
      </rPr>
      <t>取引の確率</t>
    </r>
  </si>
  <si>
    <r>
      <rPr>
        <b/>
        <sz val="10"/>
        <color theme="1"/>
        <rFont val="MS PGothic"/>
        <family val="2"/>
        <charset val="128"/>
      </rPr>
      <t>加重予測</t>
    </r>
  </si>
  <si>
    <r>
      <rPr>
        <b/>
        <sz val="10"/>
        <color theme="1"/>
        <rFont val="MS PGothic"/>
        <family val="2"/>
        <charset val="128"/>
      </rPr>
      <t>取引ステージ</t>
    </r>
  </si>
  <si>
    <r>
      <rPr>
        <b/>
        <sz val="10"/>
        <color theme="1"/>
        <rFont val="MS PGothic"/>
        <family val="2"/>
        <charset val="128"/>
      </rPr>
      <t>取引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</si>
  <si>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</si>
  <si>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</si>
  <si>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</si>
  <si>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提案</t>
    </r>
  </si>
  <si>
    <r>
      <rPr>
        <sz val="10"/>
        <color theme="1"/>
        <rFont val="MS PGothic"/>
        <family val="2"/>
        <charset val="128"/>
      </rPr>
      <t>資格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</si>
  <si>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</si>
  <si>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商談成立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</si>
  <si>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</si>
  <si>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交渉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</si>
  <si>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</si>
  <si>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</si>
  <si>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商談不成立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</si>
  <si>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</si>
  <si>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</si>
  <si>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</si>
  <si>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</si>
  <si>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10</t>
    </r>
  </si>
  <si>
    <r>
      <rPr>
        <sz val="12"/>
        <color theme="1"/>
        <rFont val="MS PGothic"/>
        <family val="2"/>
        <charset val="128"/>
      </rPr>
      <t>取引ステージ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</si>
  <si>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取引ステータス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</si>
  <si>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ステージ別潜在的収益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</si>
  <si>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</si>
  <si>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r>
      <rPr>
        <b/>
        <sz val="10"/>
        <color theme="1"/>
        <rFont val="MS PGothic"/>
        <family val="2"/>
        <charset val="128"/>
      </rPr>
      <t>取引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  <phoneticPr fontId="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</si>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</sst>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2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0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b/>
      <sz val="20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0" tint="-0.499984740745262"/>
      <name val="Century Gothic"/>
      <family val="2"/>
    </font>
    <font>
      <sz val="55"/>
      <color theme="0" tint="-0.499984740745262"/>
      <name val="Century Gothic"/>
      <family val="2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i/>
      <sz val="12"/>
      <color theme="1" tint="0.34998626667073579"/>
      <name val="MS PGothic"/>
      <family val="2"/>
      <charset val="128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i/>
      <sz val="12"/>
      <color theme="1" tint="0.34998626667073579"/>
      <name val="Century Gothic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10"/>
      <color theme="1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3" fillId="0" borderId="2" xfId="4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1"/>
    </xf>
    <xf numFmtId="0" fontId="15" fillId="5" borderId="0" xfId="0" applyFont="1" applyFill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0" xfId="0" applyFont="1"/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/>
    <xf numFmtId="0" fontId="19" fillId="0" borderId="0" xfId="0" applyFont="1" applyAlignment="1">
      <alignment vertical="center"/>
    </xf>
    <xf numFmtId="0" fontId="25" fillId="4" borderId="8" xfId="0" applyFont="1" applyFill="1" applyBorder="1" applyAlignment="1">
      <alignment horizontal="left" vertical="center" wrapText="1" indent="1"/>
    </xf>
    <xf numFmtId="0" fontId="25" fillId="4" borderId="9" xfId="0" applyFont="1" applyFill="1" applyBorder="1" applyAlignment="1">
      <alignment horizontal="left" vertical="center" wrapText="1" indent="1"/>
    </xf>
    <xf numFmtId="49" fontId="25" fillId="4" borderId="9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left" vertical="center" wrapText="1" indent="1"/>
    </xf>
    <xf numFmtId="49" fontId="25" fillId="3" borderId="9" xfId="0" applyNumberFormat="1" applyFont="1" applyFill="1" applyBorder="1" applyAlignment="1">
      <alignment horizontal="left" vertical="center" wrapText="1" indent="1"/>
    </xf>
    <xf numFmtId="49" fontId="25" fillId="3" borderId="9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left" vertical="center" wrapText="1" indent="1"/>
    </xf>
    <xf numFmtId="49" fontId="25" fillId="4" borderId="5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4" fillId="0" borderId="1" xfId="1" applyNumberFormat="1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center" vertical="center"/>
    </xf>
    <xf numFmtId="49" fontId="14" fillId="7" borderId="11" xfId="0" applyNumberFormat="1" applyFont="1" applyFill="1" applyBorder="1" applyAlignment="1">
      <alignment horizontal="left" vertical="center" wrapText="1" indent="1"/>
    </xf>
    <xf numFmtId="49" fontId="14" fillId="7" borderId="1" xfId="1" applyNumberFormat="1" applyFont="1" applyFill="1" applyBorder="1" applyAlignment="1">
      <alignment horizontal="left" vertical="center" wrapText="1" indent="1"/>
    </xf>
    <xf numFmtId="49" fontId="19" fillId="0" borderId="0" xfId="0" applyNumberFormat="1" applyFont="1"/>
    <xf numFmtId="49" fontId="19" fillId="0" borderId="0" xfId="0" applyNumberFormat="1" applyFont="1" applyAlignment="1">
      <alignment wrapText="1"/>
    </xf>
    <xf numFmtId="0" fontId="27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 indent="1"/>
    </xf>
    <xf numFmtId="0" fontId="25" fillId="7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 inden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indent="1"/>
    </xf>
    <xf numFmtId="49" fontId="26" fillId="0" borderId="1" xfId="0" applyNumberFormat="1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indent="1"/>
    </xf>
    <xf numFmtId="0" fontId="14" fillId="6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44" fontId="19" fillId="0" borderId="0" xfId="0" applyNumberFormat="1" applyFont="1" applyAlignment="1">
      <alignment wrapText="1"/>
    </xf>
    <xf numFmtId="44" fontId="25" fillId="2" borderId="1" xfId="0" applyNumberFormat="1" applyFont="1" applyFill="1" applyBorder="1" applyAlignment="1">
      <alignment horizontal="center" vertical="center"/>
    </xf>
    <xf numFmtId="0" fontId="28" fillId="0" borderId="0" xfId="4" applyFont="1"/>
    <xf numFmtId="0" fontId="25" fillId="0" borderId="0" xfId="0" applyFont="1" applyAlignment="1">
      <alignment wrapText="1"/>
    </xf>
    <xf numFmtId="0" fontId="29" fillId="0" borderId="0" xfId="0" applyFont="1"/>
    <xf numFmtId="49" fontId="30" fillId="0" borderId="1" xfId="0" applyNumberFormat="1" applyFont="1" applyBorder="1" applyAlignment="1">
      <alignment horizontal="left" vertical="center" wrapText="1" indent="1"/>
    </xf>
    <xf numFmtId="165" fontId="30" fillId="0" borderId="1" xfId="1" applyNumberFormat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left" vertical="center" wrapText="1" indent="1"/>
    </xf>
    <xf numFmtId="49" fontId="30" fillId="0" borderId="1" xfId="1" applyNumberFormat="1" applyFont="1" applyBorder="1" applyAlignment="1">
      <alignment vertical="center" wrapText="1"/>
    </xf>
    <xf numFmtId="49" fontId="30" fillId="7" borderId="1" xfId="0" applyNumberFormat="1" applyFont="1" applyFill="1" applyBorder="1" applyAlignment="1">
      <alignment horizontal="left" vertical="center" wrapText="1" indent="1"/>
    </xf>
    <xf numFmtId="165" fontId="30" fillId="7" borderId="1" xfId="1" applyNumberFormat="1" applyFont="1" applyFill="1" applyBorder="1" applyAlignment="1">
      <alignment horizontal="center" vertical="center" wrapText="1"/>
    </xf>
    <xf numFmtId="49" fontId="30" fillId="7" borderId="1" xfId="1" applyNumberFormat="1" applyFont="1" applyFill="1" applyBorder="1" applyAlignment="1">
      <alignment horizontal="left" vertical="center" wrapText="1" indent="1"/>
    </xf>
    <xf numFmtId="49" fontId="30" fillId="2" borderId="1" xfId="1" applyNumberFormat="1" applyFont="1" applyFill="1" applyBorder="1" applyAlignment="1">
      <alignment horizontal="left" vertical="center" wrapText="1" indent="1"/>
    </xf>
    <xf numFmtId="49" fontId="30" fillId="2" borderId="1" xfId="1" applyNumberFormat="1" applyFont="1" applyFill="1" applyBorder="1" applyAlignment="1">
      <alignment vertical="center" wrapText="1"/>
    </xf>
    <xf numFmtId="49" fontId="30" fillId="7" borderId="3" xfId="0" applyNumberFormat="1" applyFont="1" applyFill="1" applyBorder="1" applyAlignment="1">
      <alignment horizontal="left" vertical="center" wrapText="1" indent="1"/>
    </xf>
    <xf numFmtId="165" fontId="30" fillId="7" borderId="3" xfId="1" applyNumberFormat="1" applyFont="1" applyFill="1" applyBorder="1" applyAlignment="1">
      <alignment horizontal="center" vertical="center" wrapText="1"/>
    </xf>
    <xf numFmtId="49" fontId="30" fillId="7" borderId="3" xfId="1" applyNumberFormat="1" applyFont="1" applyFill="1" applyBorder="1" applyAlignment="1">
      <alignment horizontal="left" vertical="center" wrapText="1" indent="1"/>
    </xf>
    <xf numFmtId="49" fontId="30" fillId="2" borderId="3" xfId="1" applyNumberFormat="1" applyFont="1" applyFill="1" applyBorder="1" applyAlignment="1">
      <alignment horizontal="left" vertical="center" wrapText="1" indent="1"/>
    </xf>
    <xf numFmtId="49" fontId="30" fillId="2" borderId="3" xfId="1" applyNumberFormat="1" applyFont="1" applyFill="1" applyBorder="1" applyAlignment="1">
      <alignment vertical="center" wrapText="1"/>
    </xf>
    <xf numFmtId="0" fontId="31" fillId="11" borderId="0" xfId="0" applyFont="1" applyFill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14" fontId="30" fillId="0" borderId="0" xfId="0" applyNumberFormat="1" applyFont="1" applyAlignment="1">
      <alignment horizontal="center" vertical="center" wrapText="1"/>
    </xf>
    <xf numFmtId="14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0" fillId="0" borderId="1" xfId="1" applyFont="1" applyFill="1" applyBorder="1" applyAlignment="1">
      <alignment horizontal="center" vertical="center" wrapText="1"/>
    </xf>
    <xf numFmtId="9" fontId="30" fillId="0" borderId="1" xfId="3" applyFont="1" applyFill="1" applyBorder="1" applyAlignment="1">
      <alignment horizontal="center" vertical="center" wrapText="1"/>
    </xf>
    <xf numFmtId="164" fontId="30" fillId="2" borderId="1" xfId="1" applyFont="1" applyFill="1" applyBorder="1" applyAlignment="1">
      <alignment horizontal="center" vertical="center" wrapText="1"/>
    </xf>
    <xf numFmtId="165" fontId="30" fillId="0" borderId="1" xfId="1" applyNumberFormat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left" vertical="center" wrapText="1" inden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left" vertical="center" wrapText="1" indent="1"/>
    </xf>
    <xf numFmtId="164" fontId="30" fillId="0" borderId="3" xfId="1" applyFont="1" applyFill="1" applyBorder="1" applyAlignment="1">
      <alignment horizontal="center" vertical="center" wrapText="1"/>
    </xf>
    <xf numFmtId="9" fontId="30" fillId="0" borderId="3" xfId="3" applyFont="1" applyFill="1" applyBorder="1" applyAlignment="1">
      <alignment horizontal="center" vertical="center" wrapText="1"/>
    </xf>
    <xf numFmtId="164" fontId="30" fillId="2" borderId="3" xfId="1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165" fontId="30" fillId="0" borderId="3" xfId="1" applyNumberFormat="1" applyFont="1" applyFill="1" applyBorder="1" applyAlignment="1">
      <alignment horizontal="center" vertical="center" wrapText="1"/>
    </xf>
    <xf numFmtId="49" fontId="30" fillId="0" borderId="3" xfId="1" applyNumberFormat="1" applyFont="1" applyFill="1" applyBorder="1" applyAlignment="1">
      <alignment horizontal="left" vertical="center" wrapText="1" indent="1"/>
    </xf>
    <xf numFmtId="0" fontId="31" fillId="2" borderId="0" xfId="0" applyFont="1" applyFill="1" applyAlignment="1">
      <alignment horizontal="center" vertical="center" wrapText="1"/>
    </xf>
    <xf numFmtId="164" fontId="31" fillId="3" borderId="12" xfId="0" applyNumberFormat="1" applyFont="1" applyFill="1" applyBorder="1" applyAlignment="1">
      <alignment horizontal="center" vertical="center" wrapText="1"/>
    </xf>
    <xf numFmtId="9" fontId="31" fillId="3" borderId="13" xfId="0" applyNumberFormat="1" applyFont="1" applyFill="1" applyBorder="1" applyAlignment="1">
      <alignment horizontal="center" vertical="center" wrapText="1"/>
    </xf>
    <xf numFmtId="164" fontId="31" fillId="3" borderId="14" xfId="0" applyNumberFormat="1" applyFont="1" applyFill="1" applyBorder="1" applyAlignment="1">
      <alignment horizontal="center" vertical="center" wrapText="1"/>
    </xf>
    <xf numFmtId="49" fontId="33" fillId="4" borderId="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166" fontId="21" fillId="0" borderId="7" xfId="0" applyNumberFormat="1" applyFont="1" applyBorder="1" applyAlignment="1">
      <alignment horizontal="left" vertical="center" wrapText="1"/>
    </xf>
    <xf numFmtId="0" fontId="34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122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00BD3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00BD32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D32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rgb="FF5BE7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リード!$B$32:$B$41</c:f>
              <c:strCache>
                <c:ptCount val="10"/>
                <c:pt idx="0">
                  <c:v>ソーシャル メディア</c:v>
                </c:pt>
                <c:pt idx="1">
                  <c:v>メール マーケティング</c:v>
                </c:pt>
                <c:pt idx="2">
                  <c:v>オーガニック検索</c:v>
                </c:pt>
                <c:pt idx="3">
                  <c:v>有料ソーシャル</c:v>
                </c:pt>
                <c:pt idx="4">
                  <c:v>ペイド サーチ</c:v>
                </c:pt>
                <c:pt idx="5">
                  <c:v>紹介</c:v>
                </c:pt>
                <c:pt idx="6">
                  <c:v>ダイレクト トラフィック</c:v>
                </c:pt>
                <c:pt idx="7">
                  <c:v>オフライン ソース</c:v>
                </c:pt>
                <c:pt idx="8">
                  <c:v>売り込み電話</c:v>
                </c:pt>
                <c:pt idx="9">
                  <c:v>その他</c:v>
                </c:pt>
              </c:strCache>
            </c:strRef>
          </c:cat>
          <c:val>
            <c:numRef>
              <c:f>リード!$C$32:$C$41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リード!$E$32:$E$34</c:f>
              <c:strCache>
                <c:ptCount val="3"/>
                <c:pt idx="0">
                  <c:v>オープン</c:v>
                </c:pt>
                <c:pt idx="1">
                  <c:v>喪失</c:v>
                </c:pt>
                <c:pt idx="2">
                  <c:v>獲得</c:v>
                </c:pt>
              </c:strCache>
            </c:strRef>
          </c:cat>
          <c:val>
            <c:numRef>
              <c:f>リード!$F$32:$F$34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機会!$B$31:$B$35</c:f>
              <c:strCache>
                <c:ptCount val="5"/>
                <c:pt idx="0">
                  <c:v>資格</c:v>
                </c:pt>
                <c:pt idx="1">
                  <c:v>提案</c:v>
                </c:pt>
                <c:pt idx="2">
                  <c:v>交渉</c:v>
                </c:pt>
                <c:pt idx="3">
                  <c:v>商談成立</c:v>
                </c:pt>
                <c:pt idx="4">
                  <c:v>商談不成立</c:v>
                </c:pt>
              </c:strCache>
            </c:strRef>
          </c:cat>
          <c:val>
            <c:numRef>
              <c:f>機会!$C$31:$C$35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機会!$E$31:$E$33</c:f>
              <c:strCache>
                <c:ptCount val="3"/>
                <c:pt idx="0">
                  <c:v>オープン</c:v>
                </c:pt>
                <c:pt idx="1">
                  <c:v>喪失</c:v>
                </c:pt>
                <c:pt idx="2">
                  <c:v>獲得</c:v>
                </c:pt>
              </c:strCache>
            </c:strRef>
          </c:cat>
          <c:val>
            <c:numRef>
              <c:f>機会!$F$31:$F$33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機会!$B$38:$B$42</c:f>
              <c:strCache>
                <c:ptCount val="5"/>
                <c:pt idx="0">
                  <c:v>資格</c:v>
                </c:pt>
                <c:pt idx="1">
                  <c:v>提案</c:v>
                </c:pt>
                <c:pt idx="2">
                  <c:v>交渉</c:v>
                </c:pt>
                <c:pt idx="3">
                  <c:v>商談成立</c:v>
                </c:pt>
                <c:pt idx="4">
                  <c:v>商談不成立</c:v>
                </c:pt>
              </c:strCache>
            </c:strRef>
          </c:cat>
          <c:val>
            <c:numRef>
              <c:f>機会!$C$38:$C$42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jp.smartsheet.com/try-it?trp=77990&amp;utm_language=JP&amp;utm_source=template-excel&amp;utm_medium=content&amp;utm_campaign=ic-Sales+Dashboard-excel-77990-jp&amp;lpa=ic+Sales+Dashboard+excel+77990+jp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1701800</xdr:colOff>
      <xdr:row>0</xdr:row>
      <xdr:rowOff>25400</xdr:rowOff>
    </xdr:from>
    <xdr:to>
      <xdr:col>6</xdr:col>
      <xdr:colOff>12700</xdr:colOff>
      <xdr:row>0</xdr:row>
      <xdr:rowOff>503369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957C8B-03AB-57D0-688E-2903ACE1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66100" y="25400"/>
          <a:ext cx="2705100" cy="4779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2A1846-46E0-4A30-AEF2-46ED4222E75A}" name="CRM_Leads_table" displayName="CRM_Leads_table" ref="B3:R28" totalsRowCount="1" dataDxfId="120" totalsRowDxfId="118" headerRowBorderDxfId="121" tableBorderDxfId="119" totalsRowBorderDxfId="117">
  <autoFilter ref="B3:R27" xr:uid="{462A1846-46E0-4A30-AEF2-46ED4222E75A}"/>
  <tableColumns count="17">
    <tableColumn id="1" xr3:uid="{2416A716-04CD-450A-8B89-94F82CA80C59}" name="組織/団体名" totalsRowFunction="count" dataDxfId="116" totalsRowDxfId="115"/>
    <tableColumn id="5" xr3:uid="{A3009A60-A87C-4413-AB0C-0A26585148F4}" name="担当者氏名" dataDxfId="114" totalsRowDxfId="113"/>
    <tableColumn id="2" xr3:uid="{D6997E3D-BE74-4AE6-9EBD-7BD61F80519F}" name="役職" dataDxfId="112" totalsRowDxfId="111"/>
    <tableColumn id="19" xr3:uid="{2D86B97E-728A-4FF9-B18B-5739567BDBBD}" name="最後の連絡日" dataDxfId="110" totalsRowDxfId="109"/>
    <tableColumn id="18" xr3:uid="{6F99E454-86AA-4039-AC74-B5B8ABDAC9CF}" name="次の連絡日" dataDxfId="108" totalsRowDxfId="107"/>
    <tableColumn id="23" xr3:uid="{03F4C00A-1DB3-45DF-AED1-F65538042AFA}" name="リード ソース" dataDxfId="106" totalsRowDxfId="105"/>
    <tableColumn id="22" xr3:uid="{054BD32B-3465-4E65-95E7-4BB5715ECB2C}" name="リード ステータス" dataDxfId="104" totalsRowDxfId="103"/>
    <tableColumn id="3" xr3:uid="{85FB05B3-DE2D-4E4D-B09C-F31DC30093DD}" name="次のアクション" dataDxfId="102" totalsRowDxfId="101"/>
    <tableColumn id="10" xr3:uid="{109B0EFF-B565-405B-B548-EEC8575A5511}" name="メール アドレス" dataDxfId="100" totalsRowDxfId="99"/>
    <tableColumn id="11" xr3:uid="{A64D2D1E-7397-4178-8E92-978FCF57C118}" name="電話番号" dataDxfId="98" totalsRowDxfId="97"/>
    <tableColumn id="14" xr3:uid="{8C792457-722C-4694-85AE-9965F5CF8812}" name="Web サイト" dataDxfId="96" totalsRowDxfId="95"/>
    <tableColumn id="17" xr3:uid="{FA206377-6DE8-4CB5-9D75-6F74223633A4}" name="住所" dataDxfId="94" totalsRowDxfId="93"/>
    <tableColumn id="7" xr3:uid="{6E7FD1D7-3066-4014-88EC-89D51FD18A3A}" name="市区町村" dataDxfId="92" totalsRowDxfId="91"/>
    <tableColumn id="8" xr3:uid="{02BF6709-9A39-4A27-8615-BE2465DB9970}" name="都道府県" dataDxfId="90" totalsRowDxfId="89"/>
    <tableColumn id="20" xr3:uid="{BCD1EB40-BEE5-44DA-8D2B-015E03496F30}" name="郵便番号" dataDxfId="88" totalsRowDxfId="87"/>
    <tableColumn id="4" xr3:uid="{A5030336-1DF6-4DCC-8ECF-823AC2453D0E}" name="国" dataDxfId="86" totalsRowDxfId="85"/>
    <tableColumn id="9" xr3:uid="{D022074E-FB16-4952-A173-B14852F730BE}" name="備考" dataDxfId="84" totalsRowDxfId="8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96782B-C3D7-4854-BBB8-D3937D9DA50D}" name="Opportunities_table" displayName="Opportunities_table" ref="B3:O27" totalsRowCount="1" headerRowDxfId="82" dataDxfId="80" totalsRowDxfId="78" headerRowBorderDxfId="81" tableBorderDxfId="79" totalsRowBorderDxfId="77">
  <autoFilter ref="B3:O26" xr:uid="{2796782B-C3D7-4854-BBB8-D3937D9DA50D}"/>
  <tableColumns count="14">
    <tableColumn id="1" xr3:uid="{64B73C20-3A8F-4250-A20D-06AE146BF56C}" name="取引タイトル" totalsRowFunction="count" dataDxfId="76" totalsRowDxfId="75"/>
    <tableColumn id="5" xr3:uid="{179F6D25-368E-464F-ACFD-999B76BFE41B}" name="組織/団体" dataDxfId="74" totalsRowDxfId="73"/>
    <tableColumn id="13" xr3:uid="{7A94CE2A-C2E9-45D6-AAE7-39478DB89546}" name="取引の規模" totalsRowFunction="custom" dataDxfId="72" totalsRowDxfId="71">
      <totalsRowFormula>SUM(D4:D26)</totalsRowFormula>
    </tableColumn>
    <tableColumn id="15" xr3:uid="{434F7616-F966-4B81-BF91-17E87583B666}" name="取引の確率" totalsRowFunction="average" dataDxfId="70" totalsRowDxfId="69"/>
    <tableColumn id="12" xr3:uid="{C4A16BD0-B4F2-41E1-92F8-8FA60AA29B6C}" name="加重予測" totalsRowFunction="custom" dataDxfId="68" totalsRowDxfId="67">
      <calculatedColumnFormula>Opportunities_table[[#This Row],[取引の規模]]*Opportunities_table[[#This Row],[取引の確率]]</calculatedColumnFormula>
      <totalsRowFormula>SUM(F4:F26)</totalsRowFormula>
    </tableColumn>
    <tableColumn id="6" xr3:uid="{7B2EF1E1-022F-428B-8975-772A23A6891F}" name="取引ステージ" dataDxfId="66" totalsRowDxfId="65"/>
    <tableColumn id="21" xr3:uid="{E59CC15D-C26E-49A1-B435-37B0628A47CC}" name="取引 _x000a_ステータス" dataDxfId="64" totalsRowDxfId="63"/>
    <tableColumn id="16" xr3:uid="{EA55FCA2-50B5-42FF-B38F-565885F54D3A}" name="開始日" dataDxfId="62" totalsRowDxfId="61"/>
    <tableColumn id="19" xr3:uid="{597ED5D7-BE09-42FD-A97C-A93AE2315C10}" name="終了日" dataDxfId="60" totalsRowDxfId="59"/>
    <tableColumn id="3" xr3:uid="{E6DF8C3D-192B-4884-9FED-F55DDEBB415B}" name="次のアクション" dataDxfId="58" totalsRowDxfId="57"/>
    <tableColumn id="10" xr3:uid="{9F5888CB-8570-4786-80F1-99E94835916B}" name="担当者氏名" dataDxfId="56" totalsRowDxfId="55"/>
    <tableColumn id="4" xr3:uid="{AA549229-65C4-42D6-B262-7900BB065C26}" name="メール アドレス" dataDxfId="54" totalsRowDxfId="53"/>
    <tableColumn id="11" xr3:uid="{E9AFA899-D0D1-404C-BE6F-EC7E2E740D73}" name="電話番号" dataDxfId="52" totalsRowDxfId="51"/>
    <tableColumn id="9" xr3:uid="{24915228-AD54-4AD5-A859-DE25BA7F9C80}" name="備考" dataDxfId="50" totalsRowDxfId="4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90&amp;utm_language=JP&amp;utm_source=template-excel&amp;utm_medium=content&amp;utm_campaign=ic-Sales+Dashboard-excel-77990-jp&amp;lpa=ic+Sales+Dashboard+excel+779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1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7" customWidth="1"/>
    <col min="2" max="2" width="15.1640625" style="9" customWidth="1"/>
    <col min="3" max="3" width="3.1640625" style="9" customWidth="1"/>
    <col min="4" max="4" width="60.1640625" style="9" customWidth="1"/>
    <col min="5" max="5" width="3.1640625" style="7" customWidth="1"/>
    <col min="6" max="6" width="57.6640625" style="7" customWidth="1"/>
    <col min="7" max="7" width="3.1640625" style="7" customWidth="1"/>
    <col min="8" max="9" width="11.6640625" style="7" customWidth="1"/>
    <col min="10" max="10" width="12.6640625" style="7" customWidth="1"/>
    <col min="11" max="11" width="11.6640625" style="7" customWidth="1"/>
    <col min="12" max="13" width="10.6640625" style="7"/>
    <col min="14" max="14" width="15.6640625" style="7" customWidth="1"/>
    <col min="15" max="15" width="20.6640625" style="7" customWidth="1"/>
    <col min="16" max="16384" width="10.6640625" style="7"/>
  </cols>
  <sheetData>
    <row r="1" spans="2:6" s="2" customFormat="1" ht="42" customHeight="1">
      <c r="B1" s="3" t="s">
        <v>0</v>
      </c>
    </row>
    <row r="2" spans="2:6" s="4" customFormat="1" ht="35.25" customHeight="1">
      <c r="B2" s="5" t="s">
        <v>1</v>
      </c>
    </row>
    <row r="3" spans="2:6" s="4" customFormat="1" ht="35.25" customHeight="1">
      <c r="B3" s="6" t="s">
        <v>2</v>
      </c>
    </row>
    <row r="4" spans="2:6" ht="24" customHeight="1">
      <c r="B4" s="8" t="s">
        <v>3</v>
      </c>
      <c r="D4" s="10" t="s">
        <v>4</v>
      </c>
      <c r="F4" s="10" t="s">
        <v>5</v>
      </c>
    </row>
    <row r="5" spans="2:6" ht="69" customHeight="1">
      <c r="B5" s="11">
        <f>COUNTA(リード!B4:B27)</f>
        <v>20</v>
      </c>
    </row>
    <row r="6" spans="2:6" ht="212.25" customHeight="1"/>
    <row r="8" spans="2:6" s="4" customFormat="1" ht="35.25" customHeight="1">
      <c r="B8" s="6" t="s">
        <v>6</v>
      </c>
    </row>
    <row r="9" spans="2:6" ht="24" customHeight="1">
      <c r="B9" s="8" t="s">
        <v>3</v>
      </c>
      <c r="D9" s="10" t="s">
        <v>7</v>
      </c>
      <c r="F9" s="10" t="s">
        <v>8</v>
      </c>
    </row>
    <row r="10" spans="2:6" ht="69" customHeight="1">
      <c r="B10" s="11">
        <f>COUNTA(機会!B4:B26)</f>
        <v>10</v>
      </c>
    </row>
    <row r="11" spans="2:6" ht="212.25" customHeight="1"/>
    <row r="13" spans="2:6" ht="24" customHeight="1">
      <c r="B13" s="91" t="s">
        <v>9</v>
      </c>
      <c r="C13" s="91"/>
      <c r="D13" s="91"/>
    </row>
    <row r="14" spans="2:6" ht="68">
      <c r="B14" s="92">
        <f>SUM(機会!D4:D26)</f>
        <v>26200000</v>
      </c>
      <c r="C14" s="92"/>
      <c r="D14" s="92"/>
    </row>
    <row r="16" spans="2:6" ht="24" customHeight="1">
      <c r="B16" s="91" t="s">
        <v>10</v>
      </c>
      <c r="C16" s="91"/>
      <c r="D16" s="91"/>
    </row>
    <row r="17" spans="1:6" ht="227.25" customHeight="1"/>
    <row r="19" spans="1:6" s="53" customFormat="1" ht="50.25" customHeight="1">
      <c r="A19" s="52"/>
      <c r="B19" s="93" t="s">
        <v>106</v>
      </c>
      <c r="C19" s="93"/>
      <c r="D19" s="93"/>
      <c r="E19" s="93"/>
      <c r="F19" s="93"/>
    </row>
  </sheetData>
  <mergeCells count="4">
    <mergeCell ref="B19:F19"/>
    <mergeCell ref="B13:D13"/>
    <mergeCell ref="B14:D14"/>
    <mergeCell ref="B16:D16"/>
  </mergeCells>
  <phoneticPr fontId="13" type="noConversion"/>
  <hyperlinks>
    <hyperlink ref="B19:F19" r:id="rId1" display="ここをクリックして Smartsheet で作成" xr:uid="{901CC881-3E14-40C0-B478-272F88F3991B}"/>
  </hyperlinks>
  <pageMargins left="0.3" right="0.3" top="0.3" bottom="0.3" header="0" footer="0"/>
  <pageSetup scale="66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B1:V53"/>
  <sheetViews>
    <sheetView showGridLines="0" zoomScaleNormal="100" workbookViewId="0">
      <selection activeCell="H28" sqref="H28"/>
    </sheetView>
  </sheetViews>
  <sheetFormatPr baseColWidth="10" defaultColWidth="10.6640625" defaultRowHeight="16"/>
  <cols>
    <col min="1" max="1" width="3.1640625" style="7" customWidth="1"/>
    <col min="2" max="2" width="19.5" style="9" customWidth="1"/>
    <col min="3" max="4" width="12.6640625" style="9" customWidth="1"/>
    <col min="5" max="5" width="15.6640625" style="34" customWidth="1"/>
    <col min="6" max="6" width="15.6640625" style="35" customWidth="1"/>
    <col min="7" max="7" width="20.1640625" style="35" customWidth="1"/>
    <col min="8" max="8" width="16.6640625" style="35" customWidth="1"/>
    <col min="9" max="9" width="20.6640625" style="7" customWidth="1"/>
    <col min="10" max="10" width="15.5" style="7" customWidth="1"/>
    <col min="11" max="11" width="11.6640625" style="7" customWidth="1"/>
    <col min="12" max="12" width="12.5" style="7" customWidth="1"/>
    <col min="13" max="13" width="12.6640625" style="7" customWidth="1"/>
    <col min="14" max="14" width="11.6640625" style="7" customWidth="1"/>
    <col min="15" max="16" width="10.6640625" style="7"/>
    <col min="17" max="17" width="15.6640625" style="7" customWidth="1"/>
    <col min="18" max="18" width="20.6640625" style="7" customWidth="1"/>
    <col min="19" max="19" width="3.1640625" style="7" customWidth="1"/>
    <col min="20" max="20" width="19" style="7" customWidth="1"/>
    <col min="21" max="21" width="3.1640625" style="7" customWidth="1"/>
    <col min="22" max="22" width="13.1640625" style="7" customWidth="1"/>
    <col min="23" max="23" width="3.1640625" style="7" customWidth="1"/>
    <col min="24" max="16384" width="10.6640625" style="7"/>
  </cols>
  <sheetData>
    <row r="1" spans="2:22" s="4" customFormat="1" ht="35.25" customHeight="1">
      <c r="B1" s="5" t="s">
        <v>11</v>
      </c>
      <c r="E1" s="13"/>
      <c r="F1" s="13"/>
      <c r="G1" s="13"/>
      <c r="H1" s="13"/>
    </row>
    <row r="2" spans="2:22" ht="22.5" customHeight="1" thickBot="1">
      <c r="B2" s="14" t="s">
        <v>12</v>
      </c>
      <c r="C2" s="14"/>
      <c r="D2" s="14"/>
      <c r="E2" s="14"/>
      <c r="F2" s="15"/>
      <c r="G2" s="15"/>
      <c r="H2" s="15"/>
      <c r="I2" s="16"/>
      <c r="J2" s="15" t="s">
        <v>13</v>
      </c>
      <c r="K2" s="16"/>
      <c r="L2" s="16"/>
      <c r="M2" s="16"/>
      <c r="N2" s="16"/>
      <c r="O2" s="16"/>
      <c r="P2" s="16"/>
      <c r="Q2" s="16"/>
      <c r="R2" s="15" t="s">
        <v>14</v>
      </c>
    </row>
    <row r="3" spans="2:22" s="17" customFormat="1" ht="35.25" customHeight="1">
      <c r="B3" s="18" t="s">
        <v>15</v>
      </c>
      <c r="C3" s="19" t="s">
        <v>16</v>
      </c>
      <c r="D3" s="19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21" t="s">
        <v>22</v>
      </c>
      <c r="J3" s="22" t="s">
        <v>23</v>
      </c>
      <c r="K3" s="22" t="s">
        <v>24</v>
      </c>
      <c r="L3" s="22" t="s">
        <v>25</v>
      </c>
      <c r="M3" s="22" t="s">
        <v>26</v>
      </c>
      <c r="N3" s="22" t="s">
        <v>27</v>
      </c>
      <c r="O3" s="23" t="s">
        <v>28</v>
      </c>
      <c r="P3" s="23" t="s">
        <v>29</v>
      </c>
      <c r="Q3" s="22" t="s">
        <v>30</v>
      </c>
      <c r="R3" s="24" t="s">
        <v>31</v>
      </c>
      <c r="T3" s="25" t="s">
        <v>32</v>
      </c>
      <c r="V3" s="26" t="s">
        <v>33</v>
      </c>
    </row>
    <row r="4" spans="2:22" ht="18" customHeight="1">
      <c r="B4" s="27" t="s">
        <v>34</v>
      </c>
      <c r="C4" s="54"/>
      <c r="D4" s="54"/>
      <c r="E4" s="55"/>
      <c r="F4" s="55"/>
      <c r="G4" s="29" t="s">
        <v>35</v>
      </c>
      <c r="H4" s="29" t="s">
        <v>36</v>
      </c>
      <c r="I4" s="56"/>
      <c r="J4" s="56"/>
      <c r="K4" s="56"/>
      <c r="L4" s="56"/>
      <c r="M4" s="56"/>
      <c r="N4" s="56"/>
      <c r="O4" s="57"/>
      <c r="P4" s="57"/>
      <c r="Q4" s="56"/>
      <c r="R4" s="54"/>
      <c r="T4" s="30" t="s">
        <v>35</v>
      </c>
      <c r="V4" s="31" t="s">
        <v>37</v>
      </c>
    </row>
    <row r="5" spans="2:22" ht="18" customHeight="1">
      <c r="B5" s="32" t="s">
        <v>38</v>
      </c>
      <c r="C5" s="58"/>
      <c r="D5" s="58"/>
      <c r="E5" s="59"/>
      <c r="F5" s="59"/>
      <c r="G5" s="33" t="s">
        <v>39</v>
      </c>
      <c r="H5" s="33" t="s">
        <v>40</v>
      </c>
      <c r="I5" s="60"/>
      <c r="J5" s="61"/>
      <c r="K5" s="61"/>
      <c r="L5" s="61"/>
      <c r="M5" s="61"/>
      <c r="N5" s="61"/>
      <c r="O5" s="62"/>
      <c r="P5" s="62"/>
      <c r="Q5" s="61"/>
      <c r="R5" s="58"/>
      <c r="T5" s="30" t="s">
        <v>39</v>
      </c>
      <c r="V5" s="31" t="s">
        <v>41</v>
      </c>
    </row>
    <row r="6" spans="2:22" ht="18" customHeight="1">
      <c r="B6" s="27" t="s">
        <v>42</v>
      </c>
      <c r="C6" s="54"/>
      <c r="D6" s="54"/>
      <c r="E6" s="55"/>
      <c r="F6" s="55"/>
      <c r="G6" s="29" t="s">
        <v>43</v>
      </c>
      <c r="H6" s="29" t="s">
        <v>44</v>
      </c>
      <c r="I6" s="56"/>
      <c r="J6" s="56"/>
      <c r="K6" s="56"/>
      <c r="L6" s="56"/>
      <c r="M6" s="56"/>
      <c r="N6" s="56"/>
      <c r="O6" s="57"/>
      <c r="P6" s="57"/>
      <c r="Q6" s="56"/>
      <c r="R6" s="54"/>
      <c r="T6" s="30" t="s">
        <v>43</v>
      </c>
      <c r="V6" s="31" t="s">
        <v>45</v>
      </c>
    </row>
    <row r="7" spans="2:22" ht="18" customHeight="1">
      <c r="B7" s="32" t="s">
        <v>46</v>
      </c>
      <c r="C7" s="58"/>
      <c r="D7" s="58"/>
      <c r="E7" s="59"/>
      <c r="F7" s="59"/>
      <c r="G7" s="33" t="s">
        <v>47</v>
      </c>
      <c r="H7" s="33" t="s">
        <v>36</v>
      </c>
      <c r="I7" s="60"/>
      <c r="J7" s="61"/>
      <c r="K7" s="61"/>
      <c r="L7" s="61"/>
      <c r="M7" s="61"/>
      <c r="N7" s="61"/>
      <c r="O7" s="62"/>
      <c r="P7" s="62"/>
      <c r="Q7" s="61"/>
      <c r="R7" s="58"/>
      <c r="T7" s="30" t="s">
        <v>47</v>
      </c>
    </row>
    <row r="8" spans="2:22" ht="18" customHeight="1">
      <c r="B8" s="27" t="s">
        <v>48</v>
      </c>
      <c r="C8" s="54"/>
      <c r="D8" s="54"/>
      <c r="E8" s="55"/>
      <c r="F8" s="55"/>
      <c r="G8" s="29" t="s">
        <v>49</v>
      </c>
      <c r="H8" s="29" t="s">
        <v>36</v>
      </c>
      <c r="I8" s="56"/>
      <c r="J8" s="56"/>
      <c r="K8" s="56"/>
      <c r="L8" s="56"/>
      <c r="M8" s="56"/>
      <c r="N8" s="56"/>
      <c r="O8" s="57"/>
      <c r="P8" s="57"/>
      <c r="Q8" s="56"/>
      <c r="R8" s="54"/>
      <c r="T8" s="30" t="s">
        <v>49</v>
      </c>
    </row>
    <row r="9" spans="2:22" ht="18" customHeight="1">
      <c r="B9" s="32" t="s">
        <v>50</v>
      </c>
      <c r="C9" s="58"/>
      <c r="D9" s="58"/>
      <c r="E9" s="59"/>
      <c r="F9" s="59"/>
      <c r="G9" s="33" t="s">
        <v>51</v>
      </c>
      <c r="H9" s="33" t="s">
        <v>36</v>
      </c>
      <c r="I9" s="60"/>
      <c r="J9" s="61"/>
      <c r="K9" s="61"/>
      <c r="L9" s="61"/>
      <c r="M9" s="61"/>
      <c r="N9" s="61"/>
      <c r="O9" s="62"/>
      <c r="P9" s="62"/>
      <c r="Q9" s="61"/>
      <c r="R9" s="58"/>
      <c r="T9" s="30" t="s">
        <v>51</v>
      </c>
    </row>
    <row r="10" spans="2:22" ht="18" customHeight="1">
      <c r="B10" s="27" t="s">
        <v>52</v>
      </c>
      <c r="C10" s="54"/>
      <c r="D10" s="54"/>
      <c r="E10" s="55"/>
      <c r="F10" s="55"/>
      <c r="G10" s="29" t="s">
        <v>53</v>
      </c>
      <c r="H10" s="29" t="s">
        <v>36</v>
      </c>
      <c r="I10" s="56"/>
      <c r="J10" s="56"/>
      <c r="K10" s="56"/>
      <c r="L10" s="56"/>
      <c r="M10" s="56"/>
      <c r="N10" s="56"/>
      <c r="O10" s="57"/>
      <c r="P10" s="57"/>
      <c r="Q10" s="56"/>
      <c r="R10" s="54"/>
      <c r="T10" s="30" t="s">
        <v>53</v>
      </c>
    </row>
    <row r="11" spans="2:22" ht="18" customHeight="1">
      <c r="B11" s="32" t="s">
        <v>54</v>
      </c>
      <c r="C11" s="58"/>
      <c r="D11" s="58"/>
      <c r="E11" s="59"/>
      <c r="F11" s="59"/>
      <c r="G11" s="33" t="s">
        <v>55</v>
      </c>
      <c r="H11" s="33" t="s">
        <v>40</v>
      </c>
      <c r="I11" s="60"/>
      <c r="J11" s="61"/>
      <c r="K11" s="61"/>
      <c r="L11" s="61"/>
      <c r="M11" s="61"/>
      <c r="N11" s="61"/>
      <c r="O11" s="62"/>
      <c r="P11" s="62"/>
      <c r="Q11" s="61"/>
      <c r="R11" s="58"/>
      <c r="T11" s="30" t="s">
        <v>55</v>
      </c>
    </row>
    <row r="12" spans="2:22" ht="18" customHeight="1">
      <c r="B12" s="27" t="s">
        <v>56</v>
      </c>
      <c r="C12" s="54"/>
      <c r="D12" s="54"/>
      <c r="E12" s="55"/>
      <c r="F12" s="55"/>
      <c r="G12" s="29" t="s">
        <v>57</v>
      </c>
      <c r="H12" s="29" t="s">
        <v>44</v>
      </c>
      <c r="I12" s="56"/>
      <c r="J12" s="56"/>
      <c r="K12" s="56"/>
      <c r="L12" s="56"/>
      <c r="M12" s="56"/>
      <c r="N12" s="56"/>
      <c r="O12" s="57"/>
      <c r="P12" s="57"/>
      <c r="Q12" s="56"/>
      <c r="R12" s="54"/>
      <c r="T12" s="30" t="s">
        <v>57</v>
      </c>
    </row>
    <row r="13" spans="2:22" ht="18" customHeight="1">
      <c r="B13" s="32" t="s">
        <v>58</v>
      </c>
      <c r="C13" s="58"/>
      <c r="D13" s="58"/>
      <c r="E13" s="59"/>
      <c r="F13" s="59"/>
      <c r="G13" s="33" t="s">
        <v>59</v>
      </c>
      <c r="H13" s="33" t="s">
        <v>44</v>
      </c>
      <c r="I13" s="60"/>
      <c r="J13" s="61"/>
      <c r="K13" s="61"/>
      <c r="L13" s="61"/>
      <c r="M13" s="61"/>
      <c r="N13" s="61"/>
      <c r="O13" s="62"/>
      <c r="P13" s="62"/>
      <c r="Q13" s="61"/>
      <c r="R13" s="58"/>
      <c r="T13" s="30" t="s">
        <v>59</v>
      </c>
    </row>
    <row r="14" spans="2:22" ht="18" customHeight="1">
      <c r="B14" s="27" t="s">
        <v>60</v>
      </c>
      <c r="C14" s="54"/>
      <c r="D14" s="54"/>
      <c r="E14" s="55"/>
      <c r="F14" s="55"/>
      <c r="G14" s="29" t="s">
        <v>35</v>
      </c>
      <c r="H14" s="29" t="s">
        <v>44</v>
      </c>
      <c r="I14" s="56"/>
      <c r="J14" s="56"/>
      <c r="K14" s="56"/>
      <c r="L14" s="56"/>
      <c r="M14" s="56"/>
      <c r="N14" s="56"/>
      <c r="O14" s="57"/>
      <c r="P14" s="57"/>
      <c r="Q14" s="56"/>
      <c r="R14" s="54"/>
      <c r="T14" s="30"/>
    </row>
    <row r="15" spans="2:22" ht="18" customHeight="1">
      <c r="B15" s="32" t="s">
        <v>61</v>
      </c>
      <c r="C15" s="58"/>
      <c r="D15" s="58"/>
      <c r="E15" s="59"/>
      <c r="F15" s="59"/>
      <c r="G15" s="33" t="s">
        <v>35</v>
      </c>
      <c r="H15" s="33" t="s">
        <v>40</v>
      </c>
      <c r="I15" s="60"/>
      <c r="J15" s="61"/>
      <c r="K15" s="61"/>
      <c r="L15" s="61"/>
      <c r="M15" s="61"/>
      <c r="N15" s="61"/>
      <c r="O15" s="62"/>
      <c r="P15" s="62"/>
      <c r="Q15" s="61"/>
      <c r="R15" s="58"/>
      <c r="T15" s="30"/>
    </row>
    <row r="16" spans="2:22" ht="18" customHeight="1">
      <c r="B16" s="27" t="s">
        <v>62</v>
      </c>
      <c r="C16" s="54"/>
      <c r="D16" s="54"/>
      <c r="E16" s="55"/>
      <c r="F16" s="55"/>
      <c r="G16" s="29" t="s">
        <v>35</v>
      </c>
      <c r="H16" s="29" t="s">
        <v>40</v>
      </c>
      <c r="I16" s="56"/>
      <c r="J16" s="56"/>
      <c r="K16" s="56"/>
      <c r="L16" s="56"/>
      <c r="M16" s="56"/>
      <c r="N16" s="56"/>
      <c r="O16" s="57"/>
      <c r="P16" s="57"/>
      <c r="Q16" s="56"/>
      <c r="R16" s="54"/>
      <c r="T16" s="30"/>
    </row>
    <row r="17" spans="2:20" ht="18" customHeight="1">
      <c r="B17" s="32" t="s">
        <v>63</v>
      </c>
      <c r="C17" s="58"/>
      <c r="D17" s="58"/>
      <c r="E17" s="59"/>
      <c r="F17" s="59"/>
      <c r="G17" s="33" t="s">
        <v>47</v>
      </c>
      <c r="H17" s="33" t="s">
        <v>36</v>
      </c>
      <c r="I17" s="60"/>
      <c r="J17" s="61"/>
      <c r="K17" s="61"/>
      <c r="L17" s="61"/>
      <c r="M17" s="61"/>
      <c r="N17" s="61"/>
      <c r="O17" s="62"/>
      <c r="P17" s="62"/>
      <c r="Q17" s="61"/>
      <c r="R17" s="58"/>
      <c r="T17" s="30"/>
    </row>
    <row r="18" spans="2:20" ht="18" customHeight="1">
      <c r="B18" s="27" t="s">
        <v>64</v>
      </c>
      <c r="C18" s="54"/>
      <c r="D18" s="54"/>
      <c r="E18" s="55"/>
      <c r="F18" s="55"/>
      <c r="G18" s="29" t="s">
        <v>59</v>
      </c>
      <c r="H18" s="29" t="s">
        <v>36</v>
      </c>
      <c r="I18" s="56"/>
      <c r="J18" s="56"/>
      <c r="K18" s="56"/>
      <c r="L18" s="56"/>
      <c r="M18" s="56"/>
      <c r="N18" s="56"/>
      <c r="O18" s="57"/>
      <c r="P18" s="57"/>
      <c r="Q18" s="56"/>
      <c r="R18" s="54"/>
      <c r="T18" s="30"/>
    </row>
    <row r="19" spans="2:20" ht="18" customHeight="1">
      <c r="B19" s="32" t="s">
        <v>65</v>
      </c>
      <c r="C19" s="58"/>
      <c r="D19" s="58"/>
      <c r="E19" s="59"/>
      <c r="F19" s="59"/>
      <c r="G19" s="33" t="s">
        <v>51</v>
      </c>
      <c r="H19" s="33" t="s">
        <v>36</v>
      </c>
      <c r="I19" s="60"/>
      <c r="J19" s="61"/>
      <c r="K19" s="61"/>
      <c r="L19" s="61"/>
      <c r="M19" s="61"/>
      <c r="N19" s="61"/>
      <c r="O19" s="62"/>
      <c r="P19" s="62"/>
      <c r="Q19" s="61"/>
      <c r="R19" s="58"/>
      <c r="T19" s="30"/>
    </row>
    <row r="20" spans="2:20" ht="18" customHeight="1">
      <c r="B20" s="27" t="s">
        <v>66</v>
      </c>
      <c r="C20" s="54"/>
      <c r="D20" s="54"/>
      <c r="E20" s="55"/>
      <c r="F20" s="55"/>
      <c r="G20" s="29" t="s">
        <v>59</v>
      </c>
      <c r="H20" s="29" t="s">
        <v>40</v>
      </c>
      <c r="I20" s="56"/>
      <c r="J20" s="56"/>
      <c r="K20" s="56"/>
      <c r="L20" s="56"/>
      <c r="M20" s="56"/>
      <c r="N20" s="56"/>
      <c r="O20" s="57"/>
      <c r="P20" s="57"/>
      <c r="Q20" s="56"/>
      <c r="R20" s="54"/>
      <c r="T20" s="30"/>
    </row>
    <row r="21" spans="2:20" ht="18" customHeight="1">
      <c r="B21" s="32" t="s">
        <v>67</v>
      </c>
      <c r="C21" s="58"/>
      <c r="D21" s="58"/>
      <c r="E21" s="59"/>
      <c r="F21" s="59"/>
      <c r="G21" s="33" t="s">
        <v>35</v>
      </c>
      <c r="H21" s="33" t="s">
        <v>36</v>
      </c>
      <c r="I21" s="60"/>
      <c r="J21" s="61"/>
      <c r="K21" s="61"/>
      <c r="L21" s="61"/>
      <c r="M21" s="61"/>
      <c r="N21" s="61"/>
      <c r="O21" s="62"/>
      <c r="P21" s="62"/>
      <c r="Q21" s="61"/>
      <c r="R21" s="58"/>
      <c r="T21" s="30"/>
    </row>
    <row r="22" spans="2:20" ht="18" customHeight="1">
      <c r="B22" s="27" t="s">
        <v>68</v>
      </c>
      <c r="C22" s="54"/>
      <c r="D22" s="54"/>
      <c r="E22" s="55"/>
      <c r="F22" s="55"/>
      <c r="G22" s="29" t="s">
        <v>57</v>
      </c>
      <c r="H22" s="29" t="s">
        <v>36</v>
      </c>
      <c r="I22" s="56"/>
      <c r="J22" s="56"/>
      <c r="K22" s="56"/>
      <c r="L22" s="56"/>
      <c r="M22" s="56"/>
      <c r="N22" s="56"/>
      <c r="O22" s="57"/>
      <c r="P22" s="57"/>
      <c r="Q22" s="56"/>
      <c r="R22" s="54"/>
    </row>
    <row r="23" spans="2:20" ht="18" customHeight="1">
      <c r="B23" s="32" t="s">
        <v>69</v>
      </c>
      <c r="C23" s="58"/>
      <c r="D23" s="58"/>
      <c r="E23" s="59"/>
      <c r="F23" s="59"/>
      <c r="G23" s="60"/>
      <c r="H23" s="60"/>
      <c r="I23" s="60"/>
      <c r="J23" s="61"/>
      <c r="K23" s="61"/>
      <c r="L23" s="61"/>
      <c r="M23" s="61"/>
      <c r="N23" s="61"/>
      <c r="O23" s="62"/>
      <c r="P23" s="62"/>
      <c r="Q23" s="61"/>
      <c r="R23" s="58"/>
    </row>
    <row r="24" spans="2:20" ht="18" customHeight="1">
      <c r="B24" s="54"/>
      <c r="C24" s="54"/>
      <c r="D24" s="54"/>
      <c r="E24" s="55"/>
      <c r="F24" s="55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6"/>
      <c r="R24" s="54"/>
    </row>
    <row r="25" spans="2:20" ht="18" customHeight="1">
      <c r="B25" s="58"/>
      <c r="C25" s="58"/>
      <c r="D25" s="58"/>
      <c r="E25" s="59"/>
      <c r="F25" s="59"/>
      <c r="G25" s="60"/>
      <c r="H25" s="60"/>
      <c r="I25" s="60"/>
      <c r="J25" s="61"/>
      <c r="K25" s="61"/>
      <c r="L25" s="61"/>
      <c r="M25" s="61"/>
      <c r="N25" s="61"/>
      <c r="O25" s="62"/>
      <c r="P25" s="62"/>
      <c r="Q25" s="61"/>
      <c r="R25" s="58"/>
    </row>
    <row r="26" spans="2:20" ht="18" customHeight="1">
      <c r="B26" s="54"/>
      <c r="C26" s="54"/>
      <c r="D26" s="54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6"/>
      <c r="R26" s="54"/>
    </row>
    <row r="27" spans="2:20" ht="18" customHeight="1" thickBot="1">
      <c r="B27" s="63"/>
      <c r="C27" s="63"/>
      <c r="D27" s="63"/>
      <c r="E27" s="64"/>
      <c r="F27" s="64"/>
      <c r="G27" s="65"/>
      <c r="H27" s="65"/>
      <c r="I27" s="65"/>
      <c r="J27" s="66"/>
      <c r="K27" s="66"/>
      <c r="L27" s="66"/>
      <c r="M27" s="66"/>
      <c r="N27" s="66"/>
      <c r="O27" s="67"/>
      <c r="P27" s="67"/>
      <c r="Q27" s="66"/>
      <c r="R27" s="63"/>
    </row>
    <row r="28" spans="2:20" ht="24" customHeight="1">
      <c r="B28" s="68">
        <f>SUBTOTAL(103,CRM_Leads_table[組織/団体名])</f>
        <v>20</v>
      </c>
      <c r="C28" s="69"/>
      <c r="D28" s="69"/>
      <c r="E28" s="70"/>
      <c r="F28" s="70"/>
      <c r="G28" s="70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2"/>
    </row>
    <row r="30" spans="2:20" ht="30" customHeight="1">
      <c r="B30" s="36" t="s">
        <v>70</v>
      </c>
      <c r="D30" s="7"/>
      <c r="E30" s="7"/>
      <c r="F30" s="7"/>
      <c r="G30" s="34"/>
      <c r="H30" s="34"/>
      <c r="I30" s="34"/>
      <c r="J30" s="34"/>
    </row>
    <row r="31" spans="2:20">
      <c r="B31" s="17" t="s">
        <v>71</v>
      </c>
      <c r="C31" s="12"/>
      <c r="E31" s="17" t="s">
        <v>72</v>
      </c>
      <c r="F31" s="12"/>
    </row>
    <row r="32" spans="2:20" ht="22" customHeight="1">
      <c r="B32" s="37" t="s">
        <v>35</v>
      </c>
      <c r="C32" s="38">
        <f t="shared" ref="C32:C41" si="0">COUNTIF($G$4:$G$27,B32)</f>
        <v>5</v>
      </c>
      <c r="E32" s="31" t="s">
        <v>37</v>
      </c>
      <c r="F32" s="39">
        <f>COUNTIF($H$4:$H$27,E32)</f>
        <v>10</v>
      </c>
    </row>
    <row r="33" spans="2:6" ht="22" customHeight="1">
      <c r="B33" s="37" t="s">
        <v>39</v>
      </c>
      <c r="C33" s="38">
        <f t="shared" si="0"/>
        <v>1</v>
      </c>
      <c r="E33" s="31" t="s">
        <v>41</v>
      </c>
      <c r="F33" s="39">
        <f>COUNTIF($H$4:$H$27,E33)</f>
        <v>5</v>
      </c>
    </row>
    <row r="34" spans="2:6" ht="22" customHeight="1">
      <c r="B34" s="37" t="s">
        <v>43</v>
      </c>
      <c r="C34" s="38">
        <f t="shared" si="0"/>
        <v>1</v>
      </c>
      <c r="E34" s="31" t="s">
        <v>45</v>
      </c>
      <c r="F34" s="39">
        <f>COUNTIF($H$4:$H$27,E34)</f>
        <v>4</v>
      </c>
    </row>
    <row r="35" spans="2:6" ht="22" customHeight="1">
      <c r="B35" s="37" t="s">
        <v>47</v>
      </c>
      <c r="C35" s="38">
        <f t="shared" si="0"/>
        <v>2</v>
      </c>
    </row>
    <row r="36" spans="2:6" ht="22" customHeight="1">
      <c r="B36" s="37" t="s">
        <v>49</v>
      </c>
      <c r="C36" s="38">
        <f t="shared" si="0"/>
        <v>1</v>
      </c>
    </row>
    <row r="37" spans="2:6" ht="22" customHeight="1">
      <c r="B37" s="37" t="s">
        <v>51</v>
      </c>
      <c r="C37" s="38">
        <f t="shared" si="0"/>
        <v>2</v>
      </c>
    </row>
    <row r="38" spans="2:6" ht="22" customHeight="1">
      <c r="B38" s="37" t="s">
        <v>53</v>
      </c>
      <c r="C38" s="38">
        <f t="shared" si="0"/>
        <v>1</v>
      </c>
    </row>
    <row r="39" spans="2:6" ht="22" customHeight="1">
      <c r="B39" s="37" t="s">
        <v>55</v>
      </c>
      <c r="C39" s="38">
        <f t="shared" si="0"/>
        <v>1</v>
      </c>
    </row>
    <row r="40" spans="2:6" ht="22" customHeight="1">
      <c r="B40" s="37" t="s">
        <v>57</v>
      </c>
      <c r="C40" s="38">
        <f t="shared" si="0"/>
        <v>2</v>
      </c>
    </row>
    <row r="41" spans="2:6" ht="22" customHeight="1">
      <c r="B41" s="37" t="s">
        <v>59</v>
      </c>
      <c r="C41" s="38">
        <f t="shared" si="0"/>
        <v>3</v>
      </c>
    </row>
    <row r="42" spans="2:6">
      <c r="B42" s="12"/>
      <c r="C42" s="12"/>
    </row>
    <row r="43" spans="2:6">
      <c r="B43" s="12"/>
      <c r="C43" s="12"/>
    </row>
    <row r="44" spans="2:6">
      <c r="B44" s="12"/>
      <c r="C44" s="12"/>
    </row>
    <row r="45" spans="2:6">
      <c r="B45" s="12"/>
      <c r="C45" s="12"/>
    </row>
    <row r="46" spans="2:6">
      <c r="B46" s="12"/>
      <c r="C46" s="12"/>
    </row>
    <row r="47" spans="2:6">
      <c r="B47" s="12"/>
      <c r="C47" s="12"/>
    </row>
    <row r="48" spans="2:6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</sheetData>
  <phoneticPr fontId="6" type="noConversion"/>
  <conditionalFormatting sqref="E32:E34">
    <cfRule type="containsText" dxfId="48" priority="7" operator="containsText" text="獲得">
      <formula>NOT(ISERROR(SEARCH("獲得",E32)))</formula>
    </cfRule>
    <cfRule type="containsText" dxfId="47" priority="9" operator="containsText" text="オープン">
      <formula>NOT(ISERROR(SEARCH("オープン",E32)))</formula>
    </cfRule>
    <cfRule type="containsText" dxfId="46" priority="8" operator="containsText" text="喪失">
      <formula>NOT(ISERROR(SEARCH("喪失",E32)))</formula>
    </cfRule>
  </conditionalFormatting>
  <conditionalFormatting sqref="H4:H22">
    <cfRule type="containsText" dxfId="45" priority="1" operator="containsText" text="獲得">
      <formula>NOT(ISERROR(SEARCH("獲得",H4)))</formula>
    </cfRule>
    <cfRule type="containsText" dxfId="44" priority="2" operator="containsText" text="喪失">
      <formula>NOT(ISERROR(SEARCH("喪失",H4)))</formula>
    </cfRule>
    <cfRule type="containsText" dxfId="43" priority="3" operator="containsText" text="オープン">
      <formula>NOT(ISERROR(SEARCH("オープン",H4)))</formula>
    </cfRule>
  </conditionalFormatting>
  <conditionalFormatting sqref="H23:H27">
    <cfRule type="containsText" dxfId="42" priority="4" operator="containsText" text="WON">
      <formula>NOT(ISERROR(SEARCH("WON",H23)))</formula>
    </cfRule>
    <cfRule type="containsText" dxfId="41" priority="6" operator="containsText" text="OPEN">
      <formula>NOT(ISERROR(SEARCH("OPEN",H23)))</formula>
    </cfRule>
    <cfRule type="containsText" dxfId="40" priority="5" operator="containsText" text="LOST">
      <formula>NOT(ISERROR(SEARCH("LOST",H23)))</formula>
    </cfRule>
  </conditionalFormatting>
  <conditionalFormatting sqref="V4:V6">
    <cfRule type="containsText" dxfId="39" priority="10" operator="containsText" text="獲得">
      <formula>NOT(ISERROR(SEARCH("獲得",V4)))</formula>
    </cfRule>
    <cfRule type="containsText" dxfId="38" priority="11" operator="containsText" text="喪失">
      <formula>NOT(ISERROR(SEARCH("喪失",V4)))</formula>
    </cfRule>
    <cfRule type="containsText" dxfId="37" priority="12" operator="containsText" text="オープン">
      <formula>NOT(ISERROR(SEARCH("オープン",V4)))</formula>
    </cfRule>
  </conditionalFormatting>
  <dataValidations count="2">
    <dataValidation type="list" allowBlank="1" showInputMessage="1" showErrorMessage="1" sqref="H4:H27" xr:uid="{4044534B-2B5B-4260-8EDB-039387DEF0DB}">
      <formula1>$V$4:$V$6</formula1>
    </dataValidation>
    <dataValidation type="list" allowBlank="1" showInputMessage="1" showErrorMessage="1" sqref="G4:G27" xr:uid="{30B6396B-B5FB-4EA6-8705-C1ECCB174E57}">
      <formula1>$T$4:$T$21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S43"/>
  <sheetViews>
    <sheetView showGridLines="0" zoomScaleNormal="100" workbookViewId="0">
      <selection activeCell="I38" sqref="I38"/>
    </sheetView>
  </sheetViews>
  <sheetFormatPr baseColWidth="10" defaultColWidth="10.6640625" defaultRowHeight="16"/>
  <cols>
    <col min="1" max="1" width="3.1640625" style="7" customWidth="1"/>
    <col min="2" max="2" width="20.1640625" style="9" customWidth="1"/>
    <col min="3" max="3" width="20.6640625" style="9" customWidth="1"/>
    <col min="4" max="4" width="17.6640625" style="7" customWidth="1"/>
    <col min="5" max="5" width="20.1640625" style="7" customWidth="1"/>
    <col min="6" max="6" width="17.6640625" style="7" customWidth="1"/>
    <col min="7" max="7" width="14.6640625" style="34" customWidth="1"/>
    <col min="8" max="8" width="12.5" style="34" customWidth="1"/>
    <col min="9" max="10" width="11.6640625" style="34" customWidth="1"/>
    <col min="11" max="11" width="20.6640625" style="7" customWidth="1"/>
    <col min="12" max="12" width="12.6640625" style="7" customWidth="1"/>
    <col min="13" max="13" width="16" style="7" customWidth="1"/>
    <col min="14" max="14" width="11.6640625" style="7" customWidth="1"/>
    <col min="15" max="15" width="20.6640625" style="7" customWidth="1"/>
    <col min="16" max="16" width="3.1640625" style="7" customWidth="1"/>
    <col min="17" max="17" width="15.83203125" style="7" customWidth="1"/>
    <col min="18" max="18" width="3.1640625" style="7" customWidth="1"/>
    <col min="19" max="19" width="12.83203125" style="7" customWidth="1"/>
    <col min="20" max="20" width="3.1640625" style="7" customWidth="1"/>
    <col min="21" max="16384" width="10.6640625" style="7"/>
  </cols>
  <sheetData>
    <row r="1" spans="2:19" s="4" customFormat="1" ht="35.25" customHeight="1">
      <c r="B1" s="5" t="s">
        <v>73</v>
      </c>
      <c r="I1" s="13"/>
      <c r="J1" s="13"/>
    </row>
    <row r="2" spans="2:19" ht="22.5" customHeight="1" thickBot="1">
      <c r="B2" s="14" t="s">
        <v>74</v>
      </c>
      <c r="C2" s="14"/>
      <c r="D2" s="14" t="s">
        <v>75</v>
      </c>
      <c r="E2" s="14"/>
      <c r="F2" s="14"/>
      <c r="G2" s="14" t="s">
        <v>76</v>
      </c>
      <c r="H2" s="14"/>
      <c r="I2" s="14"/>
      <c r="J2" s="14"/>
      <c r="K2" s="16"/>
      <c r="L2" s="15" t="s">
        <v>13</v>
      </c>
      <c r="M2" s="15"/>
      <c r="N2" s="16"/>
      <c r="O2" s="15" t="s">
        <v>14</v>
      </c>
    </row>
    <row r="3" spans="2:19" s="17" customFormat="1" ht="35.25" customHeight="1">
      <c r="B3" s="18" t="s">
        <v>77</v>
      </c>
      <c r="C3" s="19" t="s">
        <v>78</v>
      </c>
      <c r="D3" s="40" t="s">
        <v>79</v>
      </c>
      <c r="E3" s="40" t="s">
        <v>80</v>
      </c>
      <c r="F3" s="40" t="s">
        <v>81</v>
      </c>
      <c r="G3" s="20" t="s">
        <v>82</v>
      </c>
      <c r="H3" s="90" t="s">
        <v>105</v>
      </c>
      <c r="I3" s="20" t="s">
        <v>84</v>
      </c>
      <c r="J3" s="20" t="s">
        <v>85</v>
      </c>
      <c r="K3" s="21" t="s">
        <v>22</v>
      </c>
      <c r="L3" s="22" t="s">
        <v>16</v>
      </c>
      <c r="M3" s="22" t="s">
        <v>23</v>
      </c>
      <c r="N3" s="22" t="s">
        <v>24</v>
      </c>
      <c r="O3" s="24" t="s">
        <v>31</v>
      </c>
      <c r="Q3" s="26" t="s">
        <v>82</v>
      </c>
      <c r="S3" s="26" t="s">
        <v>83</v>
      </c>
    </row>
    <row r="4" spans="2:19" ht="18" customHeight="1">
      <c r="B4" s="27" t="s">
        <v>86</v>
      </c>
      <c r="C4" s="54"/>
      <c r="D4" s="73">
        <v>2500000</v>
      </c>
      <c r="E4" s="74">
        <v>0.75</v>
      </c>
      <c r="F4" s="75">
        <f>Opportunities_table[[#This Row],[取引の規模]]*Opportunities_table[[#This Row],[取引の確率]]</f>
        <v>1875000</v>
      </c>
      <c r="G4" s="41" t="s">
        <v>87</v>
      </c>
      <c r="H4" s="42" t="s">
        <v>37</v>
      </c>
      <c r="I4" s="76"/>
      <c r="J4" s="76"/>
      <c r="K4" s="77"/>
      <c r="L4" s="77"/>
      <c r="M4" s="77"/>
      <c r="N4" s="77"/>
      <c r="O4" s="54"/>
      <c r="Q4" s="43" t="s">
        <v>88</v>
      </c>
      <c r="S4" s="31" t="s">
        <v>37</v>
      </c>
    </row>
    <row r="5" spans="2:19" ht="18" customHeight="1">
      <c r="B5" s="27" t="s">
        <v>89</v>
      </c>
      <c r="C5" s="54"/>
      <c r="D5" s="73">
        <v>3500000</v>
      </c>
      <c r="E5" s="74">
        <v>0.5</v>
      </c>
      <c r="F5" s="75">
        <f>Opportunities_table[[#This Row],[取引の規模]]*Opportunities_table[[#This Row],[取引の確率]]</f>
        <v>1750000</v>
      </c>
      <c r="G5" s="28" t="s">
        <v>90</v>
      </c>
      <c r="H5" s="44" t="s">
        <v>45</v>
      </c>
      <c r="I5" s="76"/>
      <c r="J5" s="76"/>
      <c r="K5" s="77"/>
      <c r="L5" s="77"/>
      <c r="M5" s="77"/>
      <c r="N5" s="77"/>
      <c r="O5" s="54"/>
      <c r="Q5" s="45" t="s">
        <v>87</v>
      </c>
      <c r="S5" s="31" t="s">
        <v>41</v>
      </c>
    </row>
    <row r="6" spans="2:19" ht="18" customHeight="1">
      <c r="B6" s="27" t="s">
        <v>91</v>
      </c>
      <c r="C6" s="54"/>
      <c r="D6" s="73">
        <v>900000</v>
      </c>
      <c r="E6" s="74">
        <v>0.1</v>
      </c>
      <c r="F6" s="75">
        <f>Opportunities_table[[#This Row],[取引の規模]]*Opportunities_table[[#This Row],[取引の確率]]</f>
        <v>90000</v>
      </c>
      <c r="G6" s="28" t="s">
        <v>92</v>
      </c>
      <c r="H6" s="44" t="s">
        <v>37</v>
      </c>
      <c r="I6" s="76"/>
      <c r="J6" s="76"/>
      <c r="K6" s="77"/>
      <c r="L6" s="77"/>
      <c r="M6" s="77"/>
      <c r="N6" s="77"/>
      <c r="O6" s="54"/>
      <c r="Q6" s="46" t="s">
        <v>92</v>
      </c>
      <c r="S6" s="31" t="s">
        <v>45</v>
      </c>
    </row>
    <row r="7" spans="2:19" ht="18" customHeight="1">
      <c r="B7" s="27" t="s">
        <v>93</v>
      </c>
      <c r="C7" s="54"/>
      <c r="D7" s="73">
        <v>2600000</v>
      </c>
      <c r="E7" s="74">
        <v>0.75</v>
      </c>
      <c r="F7" s="75">
        <f>Opportunities_table[[#This Row],[取引の規模]]*Opportunities_table[[#This Row],[取引の確率]]</f>
        <v>1950000</v>
      </c>
      <c r="G7" s="28" t="s">
        <v>90</v>
      </c>
      <c r="H7" s="44" t="s">
        <v>45</v>
      </c>
      <c r="I7" s="76"/>
      <c r="J7" s="76"/>
      <c r="K7" s="77"/>
      <c r="L7" s="77"/>
      <c r="M7" s="77"/>
      <c r="N7" s="77"/>
      <c r="O7" s="54"/>
      <c r="Q7" s="47" t="s">
        <v>90</v>
      </c>
    </row>
    <row r="8" spans="2:19" ht="18" customHeight="1">
      <c r="B8" s="27" t="s">
        <v>94</v>
      </c>
      <c r="C8" s="54"/>
      <c r="D8" s="73">
        <v>2000000</v>
      </c>
      <c r="E8" s="74">
        <v>0.5</v>
      </c>
      <c r="F8" s="75">
        <f>Opportunities_table[[#This Row],[取引の規模]]*Opportunities_table[[#This Row],[取引の確率]]</f>
        <v>1000000</v>
      </c>
      <c r="G8" s="28" t="s">
        <v>95</v>
      </c>
      <c r="H8" s="44" t="s">
        <v>41</v>
      </c>
      <c r="I8" s="76"/>
      <c r="J8" s="76"/>
      <c r="K8" s="77"/>
      <c r="L8" s="77"/>
      <c r="M8" s="77"/>
      <c r="N8" s="77"/>
      <c r="O8" s="54"/>
      <c r="Q8" s="48" t="s">
        <v>95</v>
      </c>
    </row>
    <row r="9" spans="2:19" ht="18" customHeight="1">
      <c r="B9" s="27" t="s">
        <v>96</v>
      </c>
      <c r="C9" s="54"/>
      <c r="D9" s="73">
        <v>1600000</v>
      </c>
      <c r="E9" s="74">
        <v>0.25</v>
      </c>
      <c r="F9" s="75">
        <f>Opportunities_table[[#This Row],[取引の規模]]*Opportunities_table[[#This Row],[取引の確率]]</f>
        <v>400000</v>
      </c>
      <c r="G9" s="41" t="s">
        <v>88</v>
      </c>
      <c r="H9" s="44" t="s">
        <v>37</v>
      </c>
      <c r="I9" s="76"/>
      <c r="J9" s="76"/>
      <c r="K9" s="77"/>
      <c r="L9" s="77"/>
      <c r="M9" s="77"/>
      <c r="N9" s="77"/>
      <c r="O9" s="54"/>
    </row>
    <row r="10" spans="2:19" ht="18" customHeight="1">
      <c r="B10" s="27" t="s">
        <v>97</v>
      </c>
      <c r="C10" s="54"/>
      <c r="D10" s="73">
        <v>2750000</v>
      </c>
      <c r="E10" s="74">
        <v>0.35</v>
      </c>
      <c r="F10" s="75">
        <f>Opportunities_table[[#This Row],[取引の規模]]*Opportunities_table[[#This Row],[取引の確率]]</f>
        <v>962499.99999999988</v>
      </c>
      <c r="G10" s="28" t="s">
        <v>90</v>
      </c>
      <c r="H10" s="44" t="s">
        <v>45</v>
      </c>
      <c r="I10" s="76"/>
      <c r="J10" s="76"/>
      <c r="K10" s="77"/>
      <c r="L10" s="77"/>
      <c r="M10" s="77"/>
      <c r="N10" s="77"/>
      <c r="O10" s="54"/>
    </row>
    <row r="11" spans="2:19" ht="18" customHeight="1">
      <c r="B11" s="27" t="s">
        <v>98</v>
      </c>
      <c r="C11" s="54"/>
      <c r="D11" s="73">
        <v>850000</v>
      </c>
      <c r="E11" s="74">
        <v>0.9</v>
      </c>
      <c r="F11" s="75">
        <f>Opportunities_table[[#This Row],[取引の規模]]*Opportunities_table[[#This Row],[取引の確率]]</f>
        <v>765000</v>
      </c>
      <c r="G11" s="28" t="s">
        <v>92</v>
      </c>
      <c r="H11" s="44" t="s">
        <v>37</v>
      </c>
      <c r="I11" s="76"/>
      <c r="J11" s="76"/>
      <c r="K11" s="77"/>
      <c r="L11" s="77"/>
      <c r="M11" s="77"/>
      <c r="N11" s="77"/>
      <c r="O11" s="54"/>
    </row>
    <row r="12" spans="2:19" ht="18" customHeight="1">
      <c r="B12" s="27" t="s">
        <v>99</v>
      </c>
      <c r="C12" s="54"/>
      <c r="D12" s="73">
        <v>6750000</v>
      </c>
      <c r="E12" s="74">
        <v>0.6</v>
      </c>
      <c r="F12" s="75">
        <f>Opportunities_table[[#This Row],[取引の規模]]*Opportunities_table[[#This Row],[取引の確率]]</f>
        <v>4050000</v>
      </c>
      <c r="G12" s="28" t="s">
        <v>90</v>
      </c>
      <c r="H12" s="44" t="s">
        <v>45</v>
      </c>
      <c r="I12" s="76"/>
      <c r="J12" s="76"/>
      <c r="K12" s="77"/>
      <c r="L12" s="77"/>
      <c r="M12" s="77"/>
      <c r="N12" s="77"/>
      <c r="O12" s="54"/>
    </row>
    <row r="13" spans="2:19" ht="18" customHeight="1">
      <c r="B13" s="27" t="s">
        <v>100</v>
      </c>
      <c r="C13" s="54"/>
      <c r="D13" s="73">
        <v>2750000</v>
      </c>
      <c r="E13" s="74">
        <v>0.33</v>
      </c>
      <c r="F13" s="75">
        <f>Opportunities_table[[#This Row],[取引の規模]]*Opportunities_table[[#This Row],[取引の確率]]</f>
        <v>907500</v>
      </c>
      <c r="G13" s="28" t="s">
        <v>95</v>
      </c>
      <c r="H13" s="44" t="s">
        <v>41</v>
      </c>
      <c r="I13" s="76"/>
      <c r="J13" s="76"/>
      <c r="K13" s="77"/>
      <c r="L13" s="77"/>
      <c r="M13" s="77"/>
      <c r="N13" s="77"/>
      <c r="O13" s="54"/>
    </row>
    <row r="14" spans="2:19" ht="18" customHeight="1">
      <c r="B14" s="54"/>
      <c r="C14" s="54"/>
      <c r="D14" s="73"/>
      <c r="E14" s="74"/>
      <c r="F14" s="75">
        <f>Opportunities_table[[#This Row],[取引の規模]]*Opportunities_table[[#This Row],[取引の確率]]</f>
        <v>0</v>
      </c>
      <c r="G14" s="54"/>
      <c r="H14" s="78"/>
      <c r="I14" s="76"/>
      <c r="J14" s="76"/>
      <c r="K14" s="77"/>
      <c r="L14" s="77"/>
      <c r="M14" s="77"/>
      <c r="N14" s="77"/>
      <c r="O14" s="54"/>
    </row>
    <row r="15" spans="2:19" ht="18" customHeight="1">
      <c r="B15" s="54"/>
      <c r="C15" s="54"/>
      <c r="D15" s="73"/>
      <c r="E15" s="74"/>
      <c r="F15" s="75">
        <f>Opportunities_table[[#This Row],[取引の規模]]*Opportunities_table[[#This Row],[取引の確率]]</f>
        <v>0</v>
      </c>
      <c r="G15" s="54"/>
      <c r="H15" s="78"/>
      <c r="I15" s="76"/>
      <c r="J15" s="76"/>
      <c r="K15" s="77"/>
      <c r="L15" s="77"/>
      <c r="M15" s="77"/>
      <c r="N15" s="77"/>
      <c r="O15" s="54"/>
    </row>
    <row r="16" spans="2:19" ht="18" customHeight="1">
      <c r="B16" s="54"/>
      <c r="C16" s="54"/>
      <c r="D16" s="73"/>
      <c r="E16" s="74"/>
      <c r="F16" s="75">
        <f>Opportunities_table[[#This Row],[取引の規模]]*Opportunities_table[[#This Row],[取引の確率]]</f>
        <v>0</v>
      </c>
      <c r="G16" s="54"/>
      <c r="H16" s="78"/>
      <c r="I16" s="76"/>
      <c r="J16" s="76"/>
      <c r="K16" s="77"/>
      <c r="L16" s="77"/>
      <c r="M16" s="77"/>
      <c r="N16" s="77"/>
      <c r="O16" s="54"/>
    </row>
    <row r="17" spans="2:15" ht="18" customHeight="1">
      <c r="B17" s="54"/>
      <c r="C17" s="54"/>
      <c r="D17" s="73"/>
      <c r="E17" s="74"/>
      <c r="F17" s="75">
        <f>Opportunities_table[[#This Row],[取引の規模]]*Opportunities_table[[#This Row],[取引の確率]]</f>
        <v>0</v>
      </c>
      <c r="G17" s="54"/>
      <c r="H17" s="78"/>
      <c r="I17" s="76"/>
      <c r="J17" s="76"/>
      <c r="K17" s="77"/>
      <c r="L17" s="77"/>
      <c r="M17" s="77"/>
      <c r="N17" s="77"/>
      <c r="O17" s="54"/>
    </row>
    <row r="18" spans="2:15" ht="18" customHeight="1">
      <c r="B18" s="54"/>
      <c r="C18" s="54"/>
      <c r="D18" s="73"/>
      <c r="E18" s="74"/>
      <c r="F18" s="75">
        <f>Opportunities_table[[#This Row],[取引の規模]]*Opportunities_table[[#This Row],[取引の確率]]</f>
        <v>0</v>
      </c>
      <c r="G18" s="54"/>
      <c r="H18" s="78"/>
      <c r="I18" s="76"/>
      <c r="J18" s="76"/>
      <c r="K18" s="77"/>
      <c r="L18" s="77"/>
      <c r="M18" s="77"/>
      <c r="N18" s="77"/>
      <c r="O18" s="54"/>
    </row>
    <row r="19" spans="2:15" ht="18" customHeight="1">
      <c r="B19" s="54"/>
      <c r="C19" s="54"/>
      <c r="D19" s="73"/>
      <c r="E19" s="74"/>
      <c r="F19" s="75">
        <f>Opportunities_table[[#This Row],[取引の規模]]*Opportunities_table[[#This Row],[取引の確率]]</f>
        <v>0</v>
      </c>
      <c r="G19" s="54"/>
      <c r="H19" s="78"/>
      <c r="I19" s="76"/>
      <c r="J19" s="76"/>
      <c r="K19" s="77"/>
      <c r="L19" s="77"/>
      <c r="M19" s="77"/>
      <c r="N19" s="77"/>
      <c r="O19" s="54"/>
    </row>
    <row r="20" spans="2:15" ht="18" customHeight="1">
      <c r="B20" s="54"/>
      <c r="C20" s="54"/>
      <c r="D20" s="73"/>
      <c r="E20" s="74"/>
      <c r="F20" s="75">
        <f>Opportunities_table[[#This Row],[取引の規模]]*Opportunities_table[[#This Row],[取引の確率]]</f>
        <v>0</v>
      </c>
      <c r="G20" s="54"/>
      <c r="H20" s="78"/>
      <c r="I20" s="76"/>
      <c r="J20" s="76"/>
      <c r="K20" s="77"/>
      <c r="L20" s="77"/>
      <c r="M20" s="77"/>
      <c r="N20" s="77"/>
      <c r="O20" s="54"/>
    </row>
    <row r="21" spans="2:15" ht="18" customHeight="1">
      <c r="B21" s="54"/>
      <c r="C21" s="54"/>
      <c r="D21" s="73"/>
      <c r="E21" s="74"/>
      <c r="F21" s="75">
        <f>Opportunities_table[[#This Row],[取引の規模]]*Opportunities_table[[#This Row],[取引の確率]]</f>
        <v>0</v>
      </c>
      <c r="G21" s="54"/>
      <c r="H21" s="78"/>
      <c r="I21" s="76"/>
      <c r="J21" s="76"/>
      <c r="K21" s="77"/>
      <c r="L21" s="77"/>
      <c r="M21" s="77"/>
      <c r="N21" s="77"/>
      <c r="O21" s="54"/>
    </row>
    <row r="22" spans="2:15" ht="18" customHeight="1">
      <c r="B22" s="54"/>
      <c r="C22" s="54"/>
      <c r="D22" s="73"/>
      <c r="E22" s="74"/>
      <c r="F22" s="75">
        <f>Opportunities_table[[#This Row],[取引の規模]]*Opportunities_table[[#This Row],[取引の確率]]</f>
        <v>0</v>
      </c>
      <c r="G22" s="54"/>
      <c r="H22" s="78"/>
      <c r="I22" s="76"/>
      <c r="J22" s="76"/>
      <c r="K22" s="77"/>
      <c r="L22" s="77"/>
      <c r="M22" s="77"/>
      <c r="N22" s="77"/>
      <c r="O22" s="54"/>
    </row>
    <row r="23" spans="2:15" ht="18" customHeight="1">
      <c r="B23" s="54"/>
      <c r="C23" s="54"/>
      <c r="D23" s="73"/>
      <c r="E23" s="74"/>
      <c r="F23" s="75">
        <f>Opportunities_table[[#This Row],[取引の規模]]*Opportunities_table[[#This Row],[取引の確率]]</f>
        <v>0</v>
      </c>
      <c r="G23" s="54"/>
      <c r="H23" s="78"/>
      <c r="I23" s="76"/>
      <c r="J23" s="76"/>
      <c r="K23" s="77"/>
      <c r="L23" s="77"/>
      <c r="M23" s="77"/>
      <c r="N23" s="77"/>
      <c r="O23" s="54"/>
    </row>
    <row r="24" spans="2:15" ht="18" customHeight="1">
      <c r="B24" s="54"/>
      <c r="C24" s="54"/>
      <c r="D24" s="73"/>
      <c r="E24" s="74"/>
      <c r="F24" s="75">
        <f>Opportunities_table[[#This Row],[取引の規模]]*Opportunities_table[[#This Row],[取引の確率]]</f>
        <v>0</v>
      </c>
      <c r="G24" s="54"/>
      <c r="H24" s="78"/>
      <c r="I24" s="76"/>
      <c r="J24" s="76"/>
      <c r="K24" s="77"/>
      <c r="L24" s="77"/>
      <c r="M24" s="77"/>
      <c r="N24" s="77"/>
      <c r="O24" s="54"/>
    </row>
    <row r="25" spans="2:15" ht="18" customHeight="1">
      <c r="B25" s="54"/>
      <c r="C25" s="54"/>
      <c r="D25" s="73"/>
      <c r="E25" s="74"/>
      <c r="F25" s="75">
        <f>Opportunities_table[[#This Row],[取引の規模]]*Opportunities_table[[#This Row],[取引の確率]]</f>
        <v>0</v>
      </c>
      <c r="G25" s="54"/>
      <c r="H25" s="78"/>
      <c r="I25" s="76"/>
      <c r="J25" s="76"/>
      <c r="K25" s="77"/>
      <c r="L25" s="77"/>
      <c r="M25" s="77"/>
      <c r="N25" s="77"/>
      <c r="O25" s="54"/>
    </row>
    <row r="26" spans="2:15" ht="18" customHeight="1" thickBot="1">
      <c r="B26" s="79"/>
      <c r="C26" s="79"/>
      <c r="D26" s="80"/>
      <c r="E26" s="81"/>
      <c r="F26" s="82">
        <f>Opportunities_table[[#This Row],[取引の規模]]*Opportunities_table[[#This Row],[取引の確率]]</f>
        <v>0</v>
      </c>
      <c r="G26" s="79"/>
      <c r="H26" s="83"/>
      <c r="I26" s="84"/>
      <c r="J26" s="84"/>
      <c r="K26" s="85"/>
      <c r="L26" s="85"/>
      <c r="M26" s="85"/>
      <c r="N26" s="85"/>
      <c r="O26" s="79"/>
    </row>
    <row r="27" spans="2:15" ht="24" customHeight="1" thickBot="1">
      <c r="B27" s="86">
        <f>SUBTOTAL(103,Opportunities_table[取引タイトル])</f>
        <v>10</v>
      </c>
      <c r="C27" s="69"/>
      <c r="D27" s="87">
        <f>SUM(D4:D26)</f>
        <v>26200000</v>
      </c>
      <c r="E27" s="88">
        <f>SUBTOTAL(101,Opportunities_table[取引の確率])</f>
        <v>0.503</v>
      </c>
      <c r="F27" s="89">
        <f>SUM(F4:F26)</f>
        <v>13750000</v>
      </c>
      <c r="G27" s="69"/>
      <c r="H27" s="69"/>
      <c r="I27" s="70"/>
      <c r="J27" s="70"/>
      <c r="K27" s="71"/>
      <c r="L27" s="71"/>
      <c r="M27" s="71"/>
      <c r="N27" s="71"/>
      <c r="O27" s="72"/>
    </row>
    <row r="28" spans="2:15">
      <c r="C28" s="49"/>
    </row>
    <row r="29" spans="2:15" ht="30" customHeight="1">
      <c r="B29" s="36" t="s">
        <v>70</v>
      </c>
    </row>
    <row r="30" spans="2:15">
      <c r="B30" s="17" t="s">
        <v>101</v>
      </c>
      <c r="C30" s="12"/>
      <c r="D30" s="9"/>
      <c r="E30" s="17" t="s">
        <v>102</v>
      </c>
      <c r="F30" s="12"/>
      <c r="G30" s="35"/>
      <c r="H30" s="35"/>
      <c r="I30" s="7"/>
      <c r="J30" s="7"/>
    </row>
    <row r="31" spans="2:15" ht="22" customHeight="1">
      <c r="B31" s="43" t="s">
        <v>88</v>
      </c>
      <c r="C31" s="38">
        <f>COUNTIF($G$4:$G$26,B31)</f>
        <v>1</v>
      </c>
      <c r="D31" s="9"/>
      <c r="E31" s="31" t="s">
        <v>37</v>
      </c>
      <c r="F31" s="39">
        <f>COUNTIF($H$4:$H$26,E31)</f>
        <v>4</v>
      </c>
      <c r="G31" s="35"/>
      <c r="H31" s="35"/>
      <c r="I31" s="7"/>
      <c r="J31" s="7"/>
    </row>
    <row r="32" spans="2:15" ht="22" customHeight="1">
      <c r="B32" s="45" t="s">
        <v>87</v>
      </c>
      <c r="C32" s="38">
        <f>COUNTIF($G$4:$G$26,B32)</f>
        <v>1</v>
      </c>
      <c r="D32" s="9"/>
      <c r="E32" s="31" t="s">
        <v>41</v>
      </c>
      <c r="F32" s="39">
        <f>COUNTIF($H$4:$H$26,E32)</f>
        <v>2</v>
      </c>
      <c r="G32" s="35"/>
      <c r="H32" s="35"/>
      <c r="I32" s="7"/>
      <c r="J32" s="7"/>
    </row>
    <row r="33" spans="2:10" ht="22" customHeight="1">
      <c r="B33" s="46" t="s">
        <v>92</v>
      </c>
      <c r="C33" s="38">
        <f>COUNTIF($G$4:$G$26,B33)</f>
        <v>2</v>
      </c>
      <c r="D33" s="9"/>
      <c r="E33" s="31" t="s">
        <v>45</v>
      </c>
      <c r="F33" s="39">
        <f>COUNTIF($H$4:$H$26,E33)</f>
        <v>4</v>
      </c>
      <c r="G33" s="35"/>
      <c r="H33" s="35"/>
      <c r="I33" s="7"/>
      <c r="J33" s="7"/>
    </row>
    <row r="34" spans="2:10" ht="22" customHeight="1">
      <c r="B34" s="47" t="s">
        <v>90</v>
      </c>
      <c r="C34" s="38">
        <f>COUNTIF($G$4:$G$26,B34)</f>
        <v>4</v>
      </c>
      <c r="D34" s="9"/>
      <c r="E34" s="34"/>
      <c r="F34" s="35"/>
      <c r="G34" s="35"/>
      <c r="H34" s="35"/>
      <c r="I34" s="7"/>
      <c r="J34" s="7"/>
    </row>
    <row r="35" spans="2:10" ht="22" customHeight="1">
      <c r="B35" s="48" t="s">
        <v>95</v>
      </c>
      <c r="C35" s="38">
        <f>COUNTIF($G$4:$G$26,B35)</f>
        <v>2</v>
      </c>
      <c r="D35" s="9"/>
      <c r="E35" s="34"/>
      <c r="F35" s="35"/>
      <c r="G35" s="35"/>
      <c r="H35" s="35"/>
      <c r="I35" s="7"/>
      <c r="J35" s="7"/>
    </row>
    <row r="37" spans="2:10">
      <c r="B37" s="17" t="s">
        <v>103</v>
      </c>
    </row>
    <row r="38" spans="2:10" ht="22" customHeight="1">
      <c r="B38" s="43" t="s">
        <v>88</v>
      </c>
      <c r="C38" s="50">
        <f>SUMIF($G$4:$G$26,B38,$D$4:$D$26)</f>
        <v>1600000</v>
      </c>
    </row>
    <row r="39" spans="2:10" ht="22" customHeight="1">
      <c r="B39" s="45" t="s">
        <v>87</v>
      </c>
      <c r="C39" s="50">
        <f>SUMIF($G$4:$G$26,B39,$D$4:$D$26)</f>
        <v>2500000</v>
      </c>
    </row>
    <row r="40" spans="2:10" ht="22" customHeight="1">
      <c r="B40" s="46" t="s">
        <v>92</v>
      </c>
      <c r="C40" s="50">
        <f>SUMIF($G$4:$G$26,B40,$D$4:$D$26)</f>
        <v>1750000</v>
      </c>
    </row>
    <row r="41" spans="2:10" ht="22" customHeight="1">
      <c r="B41" s="47" t="s">
        <v>90</v>
      </c>
      <c r="C41" s="50">
        <f>SUMIF($G$4:$G$26,B41,$D$4:$D$26)</f>
        <v>15600000</v>
      </c>
    </row>
    <row r="42" spans="2:10" ht="22" customHeight="1">
      <c r="B42" s="48" t="s">
        <v>95</v>
      </c>
      <c r="C42" s="50">
        <f>SUMIF($G$4:$G$26,B42,$D$4:$D$26)</f>
        <v>4750000</v>
      </c>
    </row>
    <row r="43" spans="2:10">
      <c r="C43" s="49"/>
    </row>
  </sheetData>
  <phoneticPr fontId="6" type="noConversion"/>
  <conditionalFormatting sqref="B31:B35">
    <cfRule type="containsText" dxfId="36" priority="24" operator="containsText" text="交渉">
      <formula>NOT(ISERROR(SEARCH("交渉",B31)))</formula>
    </cfRule>
    <cfRule type="containsText" dxfId="35" priority="22" operator="containsText" text="商談不成立">
      <formula>NOT(ISERROR(SEARCH("商談不成立",B31)))</formula>
    </cfRule>
    <cfRule type="containsText" dxfId="34" priority="23" operator="containsText" text="商談成立">
      <formula>NOT(ISERROR(SEARCH("商談成立",B31)))</formula>
    </cfRule>
    <cfRule type="containsText" dxfId="33" priority="25" operator="containsText" text="提案">
      <formula>NOT(ISERROR(SEARCH("提案",B31)))</formula>
    </cfRule>
    <cfRule type="containsText" dxfId="32" priority="26" operator="containsText" text="資格">
      <formula>NOT(ISERROR(SEARCH("資格",B31)))</formula>
    </cfRule>
  </conditionalFormatting>
  <conditionalFormatting sqref="B38:B42">
    <cfRule type="containsText" dxfId="31" priority="19" operator="containsText" text="交渉">
      <formula>NOT(ISERROR(SEARCH("交渉",B38)))</formula>
    </cfRule>
    <cfRule type="containsText" dxfId="30" priority="21" operator="containsText" text="資格">
      <formula>NOT(ISERROR(SEARCH("資格",B38)))</formula>
    </cfRule>
    <cfRule type="containsText" dxfId="29" priority="18" operator="containsText" text="商談成立">
      <formula>NOT(ISERROR(SEARCH("商談成立",B38)))</formula>
    </cfRule>
    <cfRule type="containsText" dxfId="28" priority="20" operator="containsText" text="提案">
      <formula>NOT(ISERROR(SEARCH("提案",B38)))</formula>
    </cfRule>
    <cfRule type="containsText" dxfId="27" priority="17" operator="containsText" text="商談不成立">
      <formula>NOT(ISERROR(SEARCH("商談不成立",B38)))</formula>
    </cfRule>
  </conditionalFormatting>
  <conditionalFormatting sqref="E31:E33">
    <cfRule type="containsText" dxfId="26" priority="29" operator="containsText" text="オープン">
      <formula>NOT(ISERROR(SEARCH("オープン",E31)))</formula>
    </cfRule>
    <cfRule type="containsText" dxfId="25" priority="28" operator="containsText" text="喪失">
      <formula>NOT(ISERROR(SEARCH("喪失",E31)))</formula>
    </cfRule>
    <cfRule type="containsText" dxfId="24" priority="27" operator="containsText" text="獲得">
      <formula>NOT(ISERROR(SEARCH("獲得",E31)))</formula>
    </cfRule>
  </conditionalFormatting>
  <conditionalFormatting sqref="G4:G13">
    <cfRule type="containsText" dxfId="23" priority="1" operator="containsText" text="商談不成立">
      <formula>NOT(ISERROR(SEARCH("商談不成立",G4)))</formula>
    </cfRule>
    <cfRule type="containsText" dxfId="22" priority="5" operator="containsText" text="資格">
      <formula>NOT(ISERROR(SEARCH("資格",G4)))</formula>
    </cfRule>
    <cfRule type="containsText" dxfId="21" priority="2" operator="containsText" text="商談成立">
      <formula>NOT(ISERROR(SEARCH("商談成立",G4)))</formula>
    </cfRule>
    <cfRule type="containsText" dxfId="20" priority="4" operator="containsText" text="提案">
      <formula>NOT(ISERROR(SEARCH("提案",G4)))</formula>
    </cfRule>
    <cfRule type="containsText" dxfId="19" priority="3" operator="containsText" text="交渉">
      <formula>NOT(ISERROR(SEARCH("交渉",G4)))</formula>
    </cfRule>
  </conditionalFormatting>
  <conditionalFormatting sqref="G14:G26">
    <cfRule type="containsText" dxfId="18" priority="12" operator="containsText" text="Proposal">
      <formula>NOT(ISERROR(SEARCH("Proposal",G14)))</formula>
    </cfRule>
    <cfRule type="containsText" dxfId="17" priority="11" operator="containsText" text="Negotiating">
      <formula>NOT(ISERROR(SEARCH("Negotiating",G14)))</formula>
    </cfRule>
    <cfRule type="containsText" dxfId="16" priority="13" operator="containsText" text="Qualification">
      <formula>NOT(ISERROR(SEARCH("Qualification",G14)))</formula>
    </cfRule>
    <cfRule type="containsText" dxfId="15" priority="9" operator="containsText" text="Closed - Lost">
      <formula>NOT(ISERROR(SEARCH("Closed - Lost",G14)))</formula>
    </cfRule>
    <cfRule type="containsText" dxfId="14" priority="10" operator="containsText" text="Closed - Won">
      <formula>NOT(ISERROR(SEARCH("Closed - Won",G14)))</formula>
    </cfRule>
  </conditionalFormatting>
  <conditionalFormatting sqref="H4:H13">
    <cfRule type="containsText" dxfId="13" priority="7" operator="containsText" text="喪失">
      <formula>NOT(ISERROR(SEARCH("喪失",H4)))</formula>
    </cfRule>
    <cfRule type="containsText" dxfId="12" priority="6" operator="containsText" text="獲得">
      <formula>NOT(ISERROR(SEARCH("獲得",H4)))</formula>
    </cfRule>
    <cfRule type="containsText" dxfId="11" priority="8" operator="containsText" text="オープン">
      <formula>NOT(ISERROR(SEARCH("オープン",H4)))</formula>
    </cfRule>
  </conditionalFormatting>
  <conditionalFormatting sqref="H14:H26">
    <cfRule type="containsText" dxfId="10" priority="15" operator="containsText" text="LOST">
      <formula>NOT(ISERROR(SEARCH("LOST",H14)))</formula>
    </cfRule>
    <cfRule type="containsText" dxfId="9" priority="14" operator="containsText" text="WON">
      <formula>NOT(ISERROR(SEARCH("WON",H14)))</formula>
    </cfRule>
    <cfRule type="containsText" dxfId="8" priority="16" operator="containsText" text="OPEN">
      <formula>NOT(ISERROR(SEARCH("OPEN",H14)))</formula>
    </cfRule>
  </conditionalFormatting>
  <conditionalFormatting sqref="Q4:Q8">
    <cfRule type="containsText" dxfId="7" priority="30" operator="containsText" text="商談不成立">
      <formula>NOT(ISERROR(SEARCH("商談不成立",Q4)))</formula>
    </cfRule>
    <cfRule type="containsText" dxfId="6" priority="31" operator="containsText" text="商談成立">
      <formula>NOT(ISERROR(SEARCH("商談成立",Q4)))</formula>
    </cfRule>
    <cfRule type="containsText" dxfId="5" priority="32" operator="containsText" text="交渉">
      <formula>NOT(ISERROR(SEARCH("交渉",Q4)))</formula>
    </cfRule>
    <cfRule type="containsText" dxfId="4" priority="33" operator="containsText" text="提案">
      <formula>NOT(ISERROR(SEARCH("提案",Q4)))</formula>
    </cfRule>
    <cfRule type="containsText" dxfId="3" priority="34" operator="containsText" text="資格">
      <formula>NOT(ISERROR(SEARCH("資格",Q4)))</formula>
    </cfRule>
  </conditionalFormatting>
  <conditionalFormatting sqref="S4:S6">
    <cfRule type="containsText" dxfId="2" priority="38" operator="containsText" text="獲得">
      <formula>NOT(ISERROR(SEARCH("獲得",S4)))</formula>
    </cfRule>
    <cfRule type="containsText" dxfId="1" priority="39" operator="containsText" text="喪失">
      <formula>NOT(ISERROR(SEARCH("喪失",S4)))</formula>
    </cfRule>
    <cfRule type="containsText" dxfId="0" priority="40" operator="containsText" text="オープン">
      <formula>NOT(ISERROR(SEARCH("オープン",S4)))</formula>
    </cfRule>
  </conditionalFormatting>
  <dataValidations count="2">
    <dataValidation type="list" allowBlank="1" showInputMessage="1" showErrorMessage="1" sqref="G4:G26" xr:uid="{7FB27491-0FDD-45D2-8A49-95F69E49C52A}">
      <formula1>$Q$4:$Q$8</formula1>
    </dataValidation>
    <dataValidation type="list" allowBlank="1" showInputMessage="1" showErrorMessage="1" sqref="H4:H26" xr:uid="{D8A292FA-F9D5-4522-BB05-F6EB23A8F706}">
      <formula1>$S$4:$S$6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6640625" defaultRowHeight="14"/>
  <cols>
    <col min="1" max="1" width="3.1640625" style="51" customWidth="1"/>
    <col min="2" max="2" width="88.1640625" style="51" customWidth="1"/>
    <col min="3" max="16384" width="10.6640625" style="51"/>
  </cols>
  <sheetData>
    <row r="1" spans="2:2" ht="20.25" customHeight="1"/>
    <row r="2" spans="2:2" ht="118.5" customHeight="1">
      <c r="B2" s="1" t="s">
        <v>104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セールス ダッシュボード テンプレート</vt:lpstr>
      <vt:lpstr>リード</vt:lpstr>
      <vt:lpstr>機会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2022-07-26T11:17:15Z</cp:lastPrinted>
  <dcterms:created xsi:type="dcterms:W3CDTF">2016-02-25T02:48:22Z</dcterms:created>
  <dcterms:modified xsi:type="dcterms:W3CDTF">2024-03-17T17:30:27Z</dcterms:modified>
  <cp:category/>
  <cp:contentStatus/>
</cp:coreProperties>
</file>