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showInkAnnotation="0" autoCompressPictures="0"/>
  <mc:AlternateContent xmlns:mc="http://schemas.openxmlformats.org/markup-compatibility/2006">
    <mc:Choice Requires="x15">
      <x15ac:absPath xmlns:x15ac="http://schemas.microsoft.com/office/spreadsheetml/2010/11/ac" url="/Users/ericawaite/Desktop/Gage-R-and-R-Template/"/>
    </mc:Choice>
  </mc:AlternateContent>
  <xr:revisionPtr revIDLastSave="0" documentId="13_ncr:1_{0B30A75D-BBD6-FD44-9667-53FD277C5CF6}" xr6:coauthVersionLast="47" xr6:coauthVersionMax="47" xr10:uidLastSave="{00000000-0000-0000-0000-000000000000}"/>
  <bookViews>
    <workbookView xWindow="2800" yWindow="500" windowWidth="19420" windowHeight="18540" tabRatio="500" xr2:uid="{00000000-000D-0000-FFFF-FFFF00000000}"/>
  </bookViews>
  <sheets>
    <sheet name="EXAMPLE - Gage R&amp;R" sheetId="16" r:id="rId1"/>
    <sheet name="BLANK - Gage R&amp;R" sheetId="17" r:id="rId2"/>
    <sheet name="- Disclaimer -" sheetId="6" r:id="rId3"/>
  </sheets>
  <externalReferences>
    <externalReference r:id="rId4"/>
  </externalReferences>
  <definedNames>
    <definedName name="_aa1" localSheetId="1" hidden="1">{#N/A,#N/A,FALSE,"new_ce";#N/A,#N/A,FALSE,"BATT";#N/A,#N/A,FALSE,"LAT";#N/A,#N/A,FALSE,"ORT";#N/A,#N/A,FALSE,"MONC";#N/A,#N/A,FALSE,"SCAF";#N/A,#N/A,FALSE,"RESALE"}</definedName>
    <definedName name="_aa1" localSheetId="0" hidden="1">{#N/A,#N/A,FALSE,"new_ce";#N/A,#N/A,FALSE,"BATT";#N/A,#N/A,FALSE,"LAT";#N/A,#N/A,FALSE,"ORT";#N/A,#N/A,FALSE,"MONC";#N/A,#N/A,FALSE,"SCAF";#N/A,#N/A,FALSE,"RESALE"}</definedName>
    <definedName name="_aa1" hidden="1">{#N/A,#N/A,FALSE,"new_ce";#N/A,#N/A,FALSE,"BATT";#N/A,#N/A,FALSE,"LAT";#N/A,#N/A,FALSE,"ORT";#N/A,#N/A,FALSE,"MONC";#N/A,#N/A,FALSE,"SCAF";#N/A,#N/A,FALSE,"RESALE"}</definedName>
    <definedName name="\a" localSheetId="1">#REF!</definedName>
    <definedName name="\a" localSheetId="0">#REF!</definedName>
    <definedName name="\a">#REF!</definedName>
    <definedName name="aa" localSheetId="1" hidden="1">{#N/A,#N/A,FALSE,"new_ce";#N/A,#N/A,FALSE,"BATT";#N/A,#N/A,FALSE,"LAT";#N/A,#N/A,FALSE,"ORT";#N/A,#N/A,FALSE,"MONC";#N/A,#N/A,FALSE,"SCAF";#N/A,#N/A,FALSE,"RESALE"}</definedName>
    <definedName name="aa" localSheetId="0" hidden="1">{#N/A,#N/A,FALSE,"new_ce";#N/A,#N/A,FALSE,"BATT";#N/A,#N/A,FALSE,"LAT";#N/A,#N/A,FALSE,"ORT";#N/A,#N/A,FALSE,"MONC";#N/A,#N/A,FALSE,"SCAF";#N/A,#N/A,FALSE,"RESALE"}</definedName>
    <definedName name="aa" hidden="1">{#N/A,#N/A,FALSE,"new_ce";#N/A,#N/A,FALSE,"BATT";#N/A,#N/A,FALSE,"LAT";#N/A,#N/A,FALSE,"ORT";#N/A,#N/A,FALSE,"MONC";#N/A,#N/A,FALSE,"SCAF";#N/A,#N/A,FALSE,"RESALE"}</definedName>
    <definedName name="aas" localSheetId="1" hidden="1">{#N/A,#N/A,FALSE,"new_ce";#N/A,#N/A,FALSE,"BATT";#N/A,#N/A,FALSE,"LAT";#N/A,#N/A,FALSE,"ORT";#N/A,#N/A,FALSE,"MONC";#N/A,#N/A,FALSE,"SCAF";#N/A,#N/A,FALSE,"RESALE"}</definedName>
    <definedName name="aas" localSheetId="0" hidden="1">{#N/A,#N/A,FALSE,"new_ce";#N/A,#N/A,FALSE,"BATT";#N/A,#N/A,FALSE,"LAT";#N/A,#N/A,FALSE,"ORT";#N/A,#N/A,FALSE,"MONC";#N/A,#N/A,FALSE,"SCAF";#N/A,#N/A,FALSE,"RESALE"}</definedName>
    <definedName name="aas" hidden="1">{#N/A,#N/A,FALSE,"new_ce";#N/A,#N/A,FALSE,"BATT";#N/A,#N/A,FALSE,"LAT";#N/A,#N/A,FALSE,"ORT";#N/A,#N/A,FALSE,"MONC";#N/A,#N/A,FALSE,"SCAF";#N/A,#N/A,FALSE,"RESALE"}</definedName>
    <definedName name="Chart" localSheetId="1" hidden="1">{#N/A,#N/A,FALSE,"new_ce";#N/A,#N/A,FALSE,"BATT";#N/A,#N/A,FALSE,"LAT";#N/A,#N/A,FALSE,"ORT";#N/A,#N/A,FALSE,"MONC";#N/A,#N/A,FALSE,"SCAF";#N/A,#N/A,FALSE,"RESALE"}</definedName>
    <definedName name="Chart" localSheetId="0" hidden="1">{#N/A,#N/A,FALSE,"new_ce";#N/A,#N/A,FALSE,"BATT";#N/A,#N/A,FALSE,"LAT";#N/A,#N/A,FALSE,"ORT";#N/A,#N/A,FALSE,"MONC";#N/A,#N/A,FALSE,"SCAF";#N/A,#N/A,FALSE,"RESALE"}</definedName>
    <definedName name="Chart" hidden="1">{#N/A,#N/A,FALSE,"new_ce";#N/A,#N/A,FALSE,"BATT";#N/A,#N/A,FALSE,"LAT";#N/A,#N/A,FALSE,"ORT";#N/A,#N/A,FALSE,"MONC";#N/A,#N/A,FALSE,"SCAF";#N/A,#N/A,FALSE,"RESALE"}</definedName>
    <definedName name="cpy" localSheetId="1" hidden="1">{"Area 1-5",#N/A,FALSE,"Synthesis";"Area 6-8",#N/A,FALSE,"Synthesis"}</definedName>
    <definedName name="cpy" localSheetId="0" hidden="1">{"Area 1-5",#N/A,FALSE,"Synthesis";"Area 6-8",#N/A,FALSE,"Synthesis"}</definedName>
    <definedName name="cpy" hidden="1">{"Area 1-5",#N/A,FALSE,"Synthesis";"Area 6-8",#N/A,FALSE,"Synthesis"}</definedName>
    <definedName name="dsdsad" localSheetId="1" hidden="1">{"Area 1-5",#N/A,FALSE,"Synthesis";"Area 6-8",#N/A,FALSE,"Synthesis"}</definedName>
    <definedName name="dsdsad" localSheetId="0" hidden="1">{"Area 1-5",#N/A,FALSE,"Synthesis";"Area 6-8",#N/A,FALSE,"Synthesis"}</definedName>
    <definedName name="dsdsad" hidden="1">{"Area 1-5",#N/A,FALSE,"Synthesis";"Area 6-8",#N/A,FALSE,"Synthesis"}</definedName>
    <definedName name="f" localSheetId="1" hidden="1">{"Area 1-5",#N/A,FALSE,"Synthesis";"Area 6-8",#N/A,FALSE,"Synthesis"}</definedName>
    <definedName name="f" localSheetId="0" hidden="1">{"Area 1-5",#N/A,FALSE,"Synthesis";"Area 6-8",#N/A,FALSE,"Synthesis"}</definedName>
    <definedName name="f" hidden="1">{"Area 1-5",#N/A,FALSE,"Synthesis";"Area 6-8",#N/A,FALSE,"Synthesis"}</definedName>
    <definedName name="Gegevensverzameling2" localSheetId="1" hidden="1">{"Area 1-5",#N/A,FALSE,"Synthesis";"Area 6-8",#N/A,FALSE,"Synthesis"}</definedName>
    <definedName name="Gegevensverzameling2" localSheetId="0" hidden="1">{"Area 1-5",#N/A,FALSE,"Synthesis";"Area 6-8",#N/A,FALSE,"Synthesis"}</definedName>
    <definedName name="Gegevensverzameling2" hidden="1">{"Area 1-5",#N/A,FALSE,"Synthesis";"Area 6-8",#N/A,FALSE,"Synthesis"}</definedName>
    <definedName name="gjjjjjjjhjhhjg" localSheetId="1" hidden="1">{"Area 1-5",#N/A,FALSE,"Synthesis";"Area 6-8",#N/A,FALSE,"Synthesis"}</definedName>
    <definedName name="gjjjjjjjhjhhjg" localSheetId="0" hidden="1">{"Area 1-5",#N/A,FALSE,"Synthesis";"Area 6-8",#N/A,FALSE,"Synthesis"}</definedName>
    <definedName name="gjjjjjjjhjhhjg" hidden="1">{"Area 1-5",#N/A,FALSE,"Synthesis";"Area 6-8",#N/A,FALSE,"Synthesis"}</definedName>
    <definedName name="jh" localSheetId="1" hidden="1">{"Area 1-5",#N/A,FALSE,"Synthesis";"Area 6-8",#N/A,FALSE,"Synthesis"}</definedName>
    <definedName name="jh" localSheetId="0" hidden="1">{"Area 1-5",#N/A,FALSE,"Synthesis";"Area 6-8",#N/A,FALSE,"Synthesis"}</definedName>
    <definedName name="jh" hidden="1">{"Area 1-5",#N/A,FALSE,"Synthesis";"Area 6-8",#N/A,FALSE,"Synthesis"}</definedName>
    <definedName name="OPI_Transformer" localSheetId="1" hidden="1">{#N/A,#N/A,FALSE,"new_ce";#N/A,#N/A,FALSE,"BATT";#N/A,#N/A,FALSE,"LAT";#N/A,#N/A,FALSE,"ORT";#N/A,#N/A,FALSE,"MONC";#N/A,#N/A,FALSE,"SCAF";#N/A,#N/A,FALSE,"RESALE"}</definedName>
    <definedName name="OPI_Transformer" localSheetId="0" hidden="1">{#N/A,#N/A,FALSE,"new_ce";#N/A,#N/A,FALSE,"BATT";#N/A,#N/A,FALSE,"LAT";#N/A,#N/A,FALSE,"ORT";#N/A,#N/A,FALSE,"MONC";#N/A,#N/A,FALSE,"SCAF";#N/A,#N/A,FALSE,"RESALE"}</definedName>
    <definedName name="OPI_Transformer" hidden="1">{#N/A,#N/A,FALSE,"new_ce";#N/A,#N/A,FALSE,"BATT";#N/A,#N/A,FALSE,"LAT";#N/A,#N/A,FALSE,"ORT";#N/A,#N/A,FALSE,"MONC";#N/A,#N/A,FALSE,"SCAF";#N/A,#N/A,FALSE,"RESALE"}</definedName>
    <definedName name="OPI_WindingWire" localSheetId="1" hidden="1">{#N/A,#N/A,FALSE,"new_ce";#N/A,#N/A,FALSE,"BATT";#N/A,#N/A,FALSE,"LAT";#N/A,#N/A,FALSE,"ORT";#N/A,#N/A,FALSE,"MONC";#N/A,#N/A,FALSE,"SCAF";#N/A,#N/A,FALSE,"RESALE"}</definedName>
    <definedName name="OPI_WindingWire" localSheetId="0" hidden="1">{#N/A,#N/A,FALSE,"new_ce";#N/A,#N/A,FALSE,"BATT";#N/A,#N/A,FALSE,"LAT";#N/A,#N/A,FALSE,"ORT";#N/A,#N/A,FALSE,"MONC";#N/A,#N/A,FALSE,"SCAF";#N/A,#N/A,FALSE,"RESALE"}</definedName>
    <definedName name="OPI_WindingWire" hidden="1">{#N/A,#N/A,FALSE,"new_ce";#N/A,#N/A,FALSE,"BATT";#N/A,#N/A,FALSE,"LAT";#N/A,#N/A,FALSE,"ORT";#N/A,#N/A,FALSE,"MONC";#N/A,#N/A,FALSE,"SCAF";#N/A,#N/A,FALSE,"RESALE"}</definedName>
    <definedName name="_xlnm.Print_Area" localSheetId="1">'BLANK - Gage R&amp;R'!$B$1:$W$67</definedName>
    <definedName name="_xlnm.Print_Area" localSheetId="0">'EXAMPLE - Gage R&amp;R'!$B$2:$W$68</definedName>
    <definedName name="prioanal" localSheetId="1" hidden="1">{"Area 1-5",#N/A,FALSE,"Synthesis";"Area 6-8",#N/A,FALSE,"Synthesis"}</definedName>
    <definedName name="prioanal" localSheetId="0" hidden="1">{"Area 1-5",#N/A,FALSE,"Synthesis";"Area 6-8",#N/A,FALSE,"Synthesis"}</definedName>
    <definedName name="prioanal" hidden="1">{"Area 1-5",#N/A,FALSE,"Synthesis";"Area 6-8",#N/A,FALSE,"Synthesis"}</definedName>
    <definedName name="Priority">#REF!</definedName>
    <definedName name="Status">#REF!</definedName>
    <definedName name="Type">'[1]Maintenance Work Order'!#REF!</definedName>
    <definedName name="Vol" localSheetId="1" hidden="1">{#N/A,#N/A,FALSE,"new_ce";#N/A,#N/A,FALSE,"BATT";#N/A,#N/A,FALSE,"LAT";#N/A,#N/A,FALSE,"ORT";#N/A,#N/A,FALSE,"MONC";#N/A,#N/A,FALSE,"SCAF";#N/A,#N/A,FALSE,"RESALE"}</definedName>
    <definedName name="Vol" localSheetId="0" hidden="1">{#N/A,#N/A,FALSE,"new_ce";#N/A,#N/A,FALSE,"BATT";#N/A,#N/A,FALSE,"LAT";#N/A,#N/A,FALSE,"ORT";#N/A,#N/A,FALSE,"MONC";#N/A,#N/A,FALSE,"SCAF";#N/A,#N/A,FALSE,"RESALE"}</definedName>
    <definedName name="Vol" hidden="1">{#N/A,#N/A,FALSE,"new_ce";#N/A,#N/A,FALSE,"BATT";#N/A,#N/A,FALSE,"LAT";#N/A,#N/A,FALSE,"ORT";#N/A,#N/A,FALSE,"MONC";#N/A,#N/A,FALSE,"SCAF";#N/A,#N/A,FALSE,"RESALE"}</definedName>
    <definedName name="wrn.Synthesis." localSheetId="1" hidden="1">{"Area 1-5",#N/A,FALSE,"Synthesis";"Area 6-8",#N/A,FALSE,"Synthesis"}</definedName>
    <definedName name="wrn.Synthesis." localSheetId="0" hidden="1">{"Area 1-5",#N/A,FALSE,"Synthesis";"Area 6-8",#N/A,FALSE,"Synthesis"}</definedName>
    <definedName name="wrn.Synthesis." hidden="1">{"Area 1-5",#N/A,FALSE,"Synthesis";"Area 6-8",#N/A,FALSE,"Synthesis"}</definedName>
    <definedName name="wrn.tutto." localSheetId="1" hidden="1">{#N/A,#N/A,FALSE,"new_ce";#N/A,#N/A,FALSE,"BATT";#N/A,#N/A,FALSE,"LAT";#N/A,#N/A,FALSE,"ORT";#N/A,#N/A,FALSE,"MONC";#N/A,#N/A,FALSE,"SCAF";#N/A,#N/A,FALSE,"RESALE"}</definedName>
    <definedName name="wrn.tutto." localSheetId="0" hidden="1">{#N/A,#N/A,FALSE,"new_ce";#N/A,#N/A,FALSE,"BATT";#N/A,#N/A,FALSE,"LAT";#N/A,#N/A,FALSE,"ORT";#N/A,#N/A,FALSE,"MONC";#N/A,#N/A,FALSE,"SCAF";#N/A,#N/A,FALSE,"RESALE"}</definedName>
    <definedName name="wrn.tutto." hidden="1">{#N/A,#N/A,FALSE,"new_ce";#N/A,#N/A,FALSE,"BATT";#N/A,#N/A,FALSE,"LAT";#N/A,#N/A,FALSE,"ORT";#N/A,#N/A,FALSE,"MONC";#N/A,#N/A,FALSE,"SCAF";#N/A,#N/A,FALSE,"RESALE"}</definedName>
    <definedName name="www" localSheetId="1" hidden="1">{#N/A,#N/A,FALSE,"new_ce";#N/A,#N/A,FALSE,"BATT";#N/A,#N/A,FALSE,"LAT";#N/A,#N/A,FALSE,"ORT";#N/A,#N/A,FALSE,"MONC";#N/A,#N/A,FALSE,"SCAF";#N/A,#N/A,FALSE,"RESALE"}</definedName>
    <definedName name="www" localSheetId="0" hidden="1">{#N/A,#N/A,FALSE,"new_ce";#N/A,#N/A,FALSE,"BATT";#N/A,#N/A,FALSE,"LAT";#N/A,#N/A,FALSE,"ORT";#N/A,#N/A,FALSE,"MONC";#N/A,#N/A,FALSE,"SCAF";#N/A,#N/A,FALSE,"RESALE"}</definedName>
    <definedName name="www" hidden="1">{#N/A,#N/A,FALSE,"new_ce";#N/A,#N/A,FALSE,"BATT";#N/A,#N/A,FALSE,"LAT";#N/A,#N/A,FALSE,"ORT";#N/A,#N/A,FALSE,"MONC";#N/A,#N/A,FALSE,"SCAF";#N/A,#N/A,FALSE,"RESALE"}</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3" i="17" l="1"/>
  <c r="S43" i="17" l="1"/>
  <c r="R43" i="17"/>
  <c r="Q43" i="17"/>
  <c r="L43" i="17"/>
  <c r="K43" i="17"/>
  <c r="J43" i="17"/>
  <c r="E43" i="17"/>
  <c r="D43" i="17"/>
  <c r="C43" i="17"/>
  <c r="W40" i="17"/>
  <c r="U40" i="17"/>
  <c r="T40" i="17"/>
  <c r="N40" i="17"/>
  <c r="M40" i="17"/>
  <c r="G40" i="17"/>
  <c r="F40" i="17"/>
  <c r="W39" i="17"/>
  <c r="U39" i="17"/>
  <c r="T39" i="17"/>
  <c r="N39" i="17"/>
  <c r="M39" i="17"/>
  <c r="G39" i="17"/>
  <c r="F39" i="17"/>
  <c r="W38" i="17"/>
  <c r="U38" i="17"/>
  <c r="T38" i="17"/>
  <c r="N38" i="17"/>
  <c r="M38" i="17"/>
  <c r="G38" i="17"/>
  <c r="F38" i="17"/>
  <c r="W37" i="17"/>
  <c r="U37" i="17"/>
  <c r="T37" i="17"/>
  <c r="N37" i="17"/>
  <c r="M37" i="17"/>
  <c r="G37" i="17"/>
  <c r="F37" i="17"/>
  <c r="W36" i="17"/>
  <c r="U36" i="17"/>
  <c r="T36" i="17"/>
  <c r="N36" i="17"/>
  <c r="M36" i="17"/>
  <c r="G36" i="17"/>
  <c r="F36" i="17"/>
  <c r="U35" i="17"/>
  <c r="T35" i="17"/>
  <c r="N35" i="17"/>
  <c r="M35" i="17"/>
  <c r="G35" i="17"/>
  <c r="W35" i="17" s="1"/>
  <c r="F35" i="17"/>
  <c r="W34" i="17"/>
  <c r="U34" i="17"/>
  <c r="T34" i="17"/>
  <c r="N34" i="17"/>
  <c r="M34" i="17"/>
  <c r="G34" i="17"/>
  <c r="F34" i="17"/>
  <c r="U33" i="17"/>
  <c r="T33" i="17"/>
  <c r="N33" i="17"/>
  <c r="M33" i="17"/>
  <c r="G33" i="17"/>
  <c r="W33" i="17" s="1"/>
  <c r="F33" i="17"/>
  <c r="U32" i="17"/>
  <c r="T32" i="17"/>
  <c r="N32" i="17"/>
  <c r="M32" i="17"/>
  <c r="G32" i="17"/>
  <c r="F32" i="17"/>
  <c r="U31" i="17"/>
  <c r="T31" i="17"/>
  <c r="N31" i="17"/>
  <c r="M31" i="17"/>
  <c r="G31" i="17"/>
  <c r="W31" i="17" s="1"/>
  <c r="F31" i="17"/>
  <c r="U30" i="17"/>
  <c r="T30" i="17"/>
  <c r="N30" i="17"/>
  <c r="M30" i="17"/>
  <c r="G30" i="17"/>
  <c r="W30" i="17" s="1"/>
  <c r="F30" i="17"/>
  <c r="U29" i="17"/>
  <c r="T29" i="17"/>
  <c r="N29" i="17"/>
  <c r="M29" i="17"/>
  <c r="G29" i="17"/>
  <c r="F29" i="17"/>
  <c r="U28" i="17"/>
  <c r="T28" i="17"/>
  <c r="N28" i="17"/>
  <c r="M28" i="17"/>
  <c r="G28" i="17"/>
  <c r="W28" i="17" s="1"/>
  <c r="F28" i="17"/>
  <c r="U27" i="17"/>
  <c r="T27" i="17"/>
  <c r="N27" i="17"/>
  <c r="M27" i="17"/>
  <c r="G27" i="17"/>
  <c r="F27" i="17"/>
  <c r="U26" i="17"/>
  <c r="T26" i="17"/>
  <c r="T43" i="17" s="1"/>
  <c r="N26" i="17"/>
  <c r="M26" i="17"/>
  <c r="G26" i="17"/>
  <c r="F26" i="17"/>
  <c r="F43" i="17" s="1"/>
  <c r="M21" i="17"/>
  <c r="B21" i="17"/>
  <c r="D21" i="17" s="1"/>
  <c r="B20" i="17"/>
  <c r="D20" i="17" s="1"/>
  <c r="C19" i="17"/>
  <c r="B19" i="17"/>
  <c r="S44" i="16"/>
  <c r="L44" i="16"/>
  <c r="E44" i="16"/>
  <c r="K44" i="16"/>
  <c r="J44" i="16"/>
  <c r="R44" i="16"/>
  <c r="Q44" i="16"/>
  <c r="D44" i="16"/>
  <c r="C44" i="16"/>
  <c r="W39" i="16"/>
  <c r="W40" i="16"/>
  <c r="W41" i="16"/>
  <c r="U41" i="16"/>
  <c r="U40" i="16"/>
  <c r="U39" i="16"/>
  <c r="U38" i="16"/>
  <c r="U37" i="16"/>
  <c r="U36" i="16"/>
  <c r="U35" i="16"/>
  <c r="U34" i="16"/>
  <c r="U33" i="16"/>
  <c r="U32" i="16"/>
  <c r="U31" i="16"/>
  <c r="U30" i="16"/>
  <c r="U29" i="16"/>
  <c r="U28" i="16"/>
  <c r="U27" i="16"/>
  <c r="N41" i="16"/>
  <c r="N40" i="16"/>
  <c r="N39" i="16"/>
  <c r="N38" i="16"/>
  <c r="N37" i="16"/>
  <c r="N36" i="16"/>
  <c r="N35" i="16"/>
  <c r="N34" i="16"/>
  <c r="N33" i="16"/>
  <c r="N32" i="16"/>
  <c r="N31" i="16"/>
  <c r="N30" i="16"/>
  <c r="N29" i="16"/>
  <c r="N28" i="16"/>
  <c r="N27" i="16"/>
  <c r="G27" i="16"/>
  <c r="G33" i="16"/>
  <c r="G32" i="16"/>
  <c r="G31" i="16"/>
  <c r="G30" i="16"/>
  <c r="G29" i="16"/>
  <c r="G28" i="16"/>
  <c r="G41" i="16"/>
  <c r="G40" i="16"/>
  <c r="G39" i="16"/>
  <c r="G38" i="16"/>
  <c r="G37" i="16"/>
  <c r="G36" i="16"/>
  <c r="G35" i="16"/>
  <c r="G34" i="16"/>
  <c r="T41" i="16"/>
  <c r="M41" i="16"/>
  <c r="F41" i="16"/>
  <c r="T40" i="16"/>
  <c r="M40" i="16"/>
  <c r="F40" i="16"/>
  <c r="T39" i="16"/>
  <c r="M39" i="16"/>
  <c r="F39" i="16"/>
  <c r="T38" i="16"/>
  <c r="M38" i="16"/>
  <c r="F38" i="16"/>
  <c r="T37" i="16"/>
  <c r="M37" i="16"/>
  <c r="F37" i="16"/>
  <c r="T36" i="16"/>
  <c r="M36" i="16"/>
  <c r="F36" i="16"/>
  <c r="T35" i="16"/>
  <c r="M35" i="16"/>
  <c r="F35" i="16"/>
  <c r="T34" i="16"/>
  <c r="M34" i="16"/>
  <c r="F34" i="16"/>
  <c r="T33" i="16"/>
  <c r="M33" i="16"/>
  <c r="F33" i="16"/>
  <c r="T32" i="16"/>
  <c r="M32" i="16"/>
  <c r="F32" i="16"/>
  <c r="T31" i="16"/>
  <c r="M31" i="16"/>
  <c r="F31" i="16"/>
  <c r="T30" i="16"/>
  <c r="M30" i="16"/>
  <c r="F30" i="16"/>
  <c r="T29" i="16"/>
  <c r="M29" i="16"/>
  <c r="F29" i="16"/>
  <c r="T28" i="16"/>
  <c r="M28" i="16"/>
  <c r="F28" i="16"/>
  <c r="T27" i="16"/>
  <c r="M27" i="16"/>
  <c r="F27" i="16"/>
  <c r="M22" i="16"/>
  <c r="B22" i="16"/>
  <c r="D22" i="16" s="1"/>
  <c r="B21" i="16"/>
  <c r="D21" i="16" s="1"/>
  <c r="C20" i="16"/>
  <c r="B20" i="16"/>
  <c r="W37" i="16" l="1"/>
  <c r="W38" i="16"/>
  <c r="W26" i="17"/>
  <c r="M9" i="17"/>
  <c r="D19" i="17"/>
  <c r="N43" i="17"/>
  <c r="W32" i="17"/>
  <c r="W27" i="17"/>
  <c r="W29" i="17"/>
  <c r="U43" i="17"/>
  <c r="G43" i="17"/>
  <c r="T44" i="16"/>
  <c r="U44" i="16"/>
  <c r="N44" i="16"/>
  <c r="M44" i="16"/>
  <c r="F44" i="16"/>
  <c r="G44" i="16"/>
  <c r="W35" i="16"/>
  <c r="W31" i="16"/>
  <c r="W34" i="16"/>
  <c r="W30" i="16"/>
  <c r="W28" i="16"/>
  <c r="W32" i="16"/>
  <c r="W29" i="16"/>
  <c r="W33" i="16"/>
  <c r="W36" i="16"/>
  <c r="W27" i="16"/>
  <c r="D20" i="16"/>
  <c r="I12" i="17" l="1"/>
  <c r="M8" i="17"/>
  <c r="W42" i="17"/>
  <c r="W43" i="17"/>
  <c r="W43" i="16"/>
  <c r="W44" i="16"/>
  <c r="M9" i="16"/>
  <c r="M10" i="16"/>
  <c r="I13" i="16" s="1"/>
  <c r="I13" i="17" l="1"/>
  <c r="I14" i="17" s="1"/>
  <c r="M18" i="17" s="1"/>
  <c r="L5" i="17" s="1"/>
  <c r="I15" i="17"/>
  <c r="I16" i="16"/>
  <c r="I14" i="16"/>
  <c r="I15" i="16" s="1"/>
  <c r="I16" i="17" l="1"/>
  <c r="M22" i="17" s="1"/>
  <c r="I17" i="16"/>
  <c r="M23" i="16" s="1"/>
  <c r="M19" i="16"/>
  <c r="L6" i="16" s="1"/>
  <c r="B5" i="17" l="1"/>
  <c r="B6" i="16"/>
</calcChain>
</file>

<file path=xl/sharedStrings.xml><?xml version="1.0" encoding="utf-8"?>
<sst xmlns="http://schemas.openxmlformats.org/spreadsheetml/2006/main" count="154" uniqueCount="55">
  <si>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</si>
  <si>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</si>
  <si>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User to complete non-shaded cells below, only.  R&amp;R Index calculations will populate automatically. </t>
  </si>
  <si>
    <t>R&amp;R index Based on Observed Variation</t>
  </si>
  <si>
    <t>R&amp;R index Based on Tolerance</t>
  </si>
  <si>
    <r>
      <t>s</t>
    </r>
    <r>
      <rPr>
        <vertAlign val="subscript"/>
        <sz val="14"/>
        <color theme="1"/>
        <rFont val="Century Gothic"/>
        <family val="1"/>
      </rPr>
      <t>m</t>
    </r>
    <r>
      <rPr>
        <sz val="14"/>
        <color theme="1"/>
        <rFont val="Century Gothic"/>
        <family val="1"/>
      </rPr>
      <t xml:space="preserve"> / s</t>
    </r>
    <r>
      <rPr>
        <vertAlign val="subscript"/>
        <sz val="14"/>
        <color theme="1"/>
        <rFont val="Century Gothic"/>
        <family val="1"/>
      </rPr>
      <t>t</t>
    </r>
  </si>
  <si>
    <r>
      <t>G</t>
    </r>
    <r>
      <rPr>
        <vertAlign val="subscript"/>
        <sz val="14"/>
        <color theme="1"/>
        <rFont val="Century Gothic"/>
        <family val="1"/>
      </rPr>
      <t>R&amp;R</t>
    </r>
    <r>
      <rPr>
        <sz val="14"/>
        <color theme="1"/>
        <rFont val="Century Gothic"/>
        <family val="1"/>
      </rPr>
      <t xml:space="preserve"> / R</t>
    </r>
    <r>
      <rPr>
        <vertAlign val="subscript"/>
        <sz val="14"/>
        <color theme="1"/>
        <rFont val="Century Gothic"/>
        <family val="1"/>
      </rPr>
      <t>T</t>
    </r>
  </si>
  <si>
    <t>Number of Trials per Part</t>
  </si>
  <si>
    <t>r</t>
  </si>
  <si>
    <r>
      <t>R</t>
    </r>
    <r>
      <rPr>
        <vertAlign val="subscript"/>
        <sz val="10"/>
        <color theme="0"/>
        <rFont val="Century Gothic"/>
        <family val="1"/>
      </rPr>
      <t>o</t>
    </r>
    <r>
      <rPr>
        <sz val="10"/>
        <color theme="0"/>
        <rFont val="Century Gothic"/>
        <family val="1"/>
      </rPr>
      <t xml:space="preserve"> = max ( X ) - min ( X )</t>
    </r>
  </si>
  <si>
    <t>Number of Parts</t>
  </si>
  <si>
    <t>n</t>
  </si>
  <si>
    <t>R</t>
  </si>
  <si>
    <t>Number of Operators</t>
  </si>
  <si>
    <t>k</t>
  </si>
  <si>
    <t>Repeatability (Equipment Variation)</t>
  </si>
  <si>
    <r>
      <t>s</t>
    </r>
    <r>
      <rPr>
        <vertAlign val="subscript"/>
        <sz val="10"/>
        <color theme="1"/>
        <rFont val="Century Gothic"/>
        <family val="1"/>
      </rPr>
      <t>e</t>
    </r>
    <r>
      <rPr>
        <sz val="10"/>
        <color theme="1"/>
        <rFont val="Century Gothic"/>
        <family val="1"/>
      </rPr>
      <t xml:space="preserve"> = R / d2</t>
    </r>
  </si>
  <si>
    <r>
      <t>s</t>
    </r>
    <r>
      <rPr>
        <vertAlign val="subscript"/>
        <sz val="10"/>
        <color theme="1"/>
        <rFont val="Century Gothic"/>
        <family val="1"/>
      </rPr>
      <t>o</t>
    </r>
    <r>
      <rPr>
        <sz val="10"/>
        <color theme="1"/>
        <rFont val="Century Gothic"/>
        <family val="1"/>
      </rPr>
      <t xml:space="preserve"> = ( max ( 0 ; ( R</t>
    </r>
    <r>
      <rPr>
        <vertAlign val="subscript"/>
        <sz val="10"/>
        <color theme="1"/>
        <rFont val="Century Gothic"/>
        <family val="1"/>
      </rPr>
      <t>o</t>
    </r>
    <r>
      <rPr>
        <sz val="10"/>
        <color theme="1"/>
        <rFont val="Century Gothic"/>
        <family val="1"/>
      </rPr>
      <t xml:space="preserve"> / d2 ) </t>
    </r>
    <r>
      <rPr>
        <vertAlign val="superscript"/>
        <sz val="10"/>
        <color theme="1"/>
        <rFont val="Century Gothic"/>
        <family val="1"/>
      </rPr>
      <t>2</t>
    </r>
    <r>
      <rPr>
        <sz val="10"/>
        <color theme="1"/>
        <rFont val="Century Gothic"/>
        <family val="1"/>
      </rPr>
      <t xml:space="preserve"> – Repeatability</t>
    </r>
    <r>
      <rPr>
        <vertAlign val="superscript"/>
        <sz val="10"/>
        <color theme="1"/>
        <rFont val="Century Gothic"/>
        <family val="1"/>
      </rPr>
      <t>2</t>
    </r>
    <r>
      <rPr>
        <sz val="10"/>
        <color theme="1"/>
        <rFont val="Century Gothic"/>
        <family val="1"/>
      </rPr>
      <t xml:space="preserve"> / n*r ) ) </t>
    </r>
    <r>
      <rPr>
        <vertAlign val="superscript"/>
        <sz val="10"/>
        <color theme="1"/>
        <rFont val="Century Gothic"/>
        <family val="1"/>
      </rPr>
      <t>0,5</t>
    </r>
  </si>
  <si>
    <t>Total Gage R&amp;R (Measurement Variation)</t>
  </si>
  <si>
    <r>
      <t>s</t>
    </r>
    <r>
      <rPr>
        <vertAlign val="subscript"/>
        <sz val="10"/>
        <color theme="1"/>
        <rFont val="Century Gothic"/>
        <family val="1"/>
      </rPr>
      <t>m</t>
    </r>
    <r>
      <rPr>
        <sz val="10"/>
        <color theme="1"/>
        <rFont val="Century Gothic"/>
        <family val="1"/>
      </rPr>
      <t xml:space="preserve"> = ( s</t>
    </r>
    <r>
      <rPr>
        <vertAlign val="subscript"/>
        <sz val="10"/>
        <color theme="1"/>
        <rFont val="Century Gothic"/>
        <family val="1"/>
      </rPr>
      <t>e</t>
    </r>
    <r>
      <rPr>
        <vertAlign val="superscript"/>
        <sz val="10"/>
        <color theme="1"/>
        <rFont val="Century Gothic"/>
        <family val="1"/>
      </rPr>
      <t>2</t>
    </r>
    <r>
      <rPr>
        <sz val="10"/>
        <color theme="1"/>
        <rFont val="Century Gothic"/>
        <family val="1"/>
      </rPr>
      <t xml:space="preserve"> + s</t>
    </r>
    <r>
      <rPr>
        <vertAlign val="subscript"/>
        <sz val="10"/>
        <color theme="1"/>
        <rFont val="Century Gothic"/>
        <family val="1"/>
      </rPr>
      <t>o</t>
    </r>
    <r>
      <rPr>
        <vertAlign val="superscript"/>
        <sz val="10"/>
        <color theme="1"/>
        <rFont val="Century Gothic"/>
        <family val="1"/>
      </rPr>
      <t>2</t>
    </r>
    <r>
      <rPr>
        <sz val="10"/>
        <color theme="1"/>
        <rFont val="Century Gothic"/>
        <family val="1"/>
      </rPr>
      <t xml:space="preserve"> ) </t>
    </r>
    <r>
      <rPr>
        <vertAlign val="superscript"/>
        <sz val="10"/>
        <color theme="1"/>
        <rFont val="Century Gothic"/>
        <family val="1"/>
      </rPr>
      <t>0,5</t>
    </r>
  </si>
  <si>
    <t>Part to Part Variation</t>
  </si>
  <si>
    <r>
      <t>s</t>
    </r>
    <r>
      <rPr>
        <vertAlign val="subscript"/>
        <sz val="10"/>
        <color theme="1"/>
        <rFont val="Century Gothic"/>
        <family val="1"/>
      </rPr>
      <t>p</t>
    </r>
    <r>
      <rPr>
        <sz val="10"/>
        <color theme="1"/>
        <rFont val="Century Gothic"/>
        <family val="1"/>
      </rPr>
      <t xml:space="preserve"> = ( max X - min X ) / d2</t>
    </r>
  </si>
  <si>
    <t>Calculated Process Standard Deviation</t>
  </si>
  <si>
    <r>
      <t>s</t>
    </r>
    <r>
      <rPr>
        <vertAlign val="subscript"/>
        <sz val="10"/>
        <color theme="1"/>
        <rFont val="Century Gothic"/>
        <family val="1"/>
      </rPr>
      <t>t</t>
    </r>
    <r>
      <rPr>
        <sz val="10"/>
        <color theme="1"/>
        <rFont val="Century Gothic"/>
        <family val="1"/>
      </rPr>
      <t xml:space="preserve"> = ( s</t>
    </r>
    <r>
      <rPr>
        <vertAlign val="subscript"/>
        <sz val="10"/>
        <color theme="1"/>
        <rFont val="Century Gothic"/>
        <family val="1"/>
      </rPr>
      <t>p</t>
    </r>
    <r>
      <rPr>
        <vertAlign val="superscript"/>
        <sz val="10"/>
        <color theme="1"/>
        <rFont val="Century Gothic"/>
        <family val="1"/>
      </rPr>
      <t>2</t>
    </r>
    <r>
      <rPr>
        <sz val="10"/>
        <color theme="1"/>
        <rFont val="Century Gothic"/>
        <family val="1"/>
      </rPr>
      <t xml:space="preserve"> + s</t>
    </r>
    <r>
      <rPr>
        <vertAlign val="subscript"/>
        <sz val="10"/>
        <color theme="1"/>
        <rFont val="Century Gothic"/>
        <family val="1"/>
      </rPr>
      <t>m</t>
    </r>
    <r>
      <rPr>
        <vertAlign val="superscript"/>
        <sz val="10"/>
        <color theme="1"/>
        <rFont val="Century Gothic"/>
        <family val="1"/>
      </rPr>
      <t>2</t>
    </r>
    <r>
      <rPr>
        <sz val="10"/>
        <color theme="1"/>
        <rFont val="Century Gothic"/>
        <family val="1"/>
      </rPr>
      <t xml:space="preserve"> ) </t>
    </r>
    <r>
      <rPr>
        <vertAlign val="superscript"/>
        <sz val="10"/>
        <color theme="1"/>
        <rFont val="Century Gothic"/>
        <family val="1"/>
      </rPr>
      <t>0,5</t>
    </r>
  </si>
  <si>
    <t>m</t>
  </si>
  <si>
    <t>g</t>
  </si>
  <si>
    <t>d2</t>
  </si>
  <si>
    <r>
      <t xml:space="preserve">Gage R&amp;R 99%-Value (5,15 </t>
    </r>
    <r>
      <rPr>
        <b/>
        <sz val="10"/>
        <color theme="0"/>
        <rFont val="Century Gothic"/>
        <family val="1"/>
      </rPr>
      <t>x</t>
    </r>
    <r>
      <rPr>
        <sz val="10"/>
        <color theme="0"/>
        <rFont val="Century Gothic"/>
        <family val="1"/>
      </rPr>
      <t xml:space="preserve"> Sigma)</t>
    </r>
  </si>
  <si>
    <r>
      <t>G</t>
    </r>
    <r>
      <rPr>
        <vertAlign val="subscript"/>
        <sz val="10"/>
        <color theme="1"/>
        <rFont val="Century Gothic"/>
        <family val="1"/>
      </rPr>
      <t>R&amp;R</t>
    </r>
    <r>
      <rPr>
        <sz val="10"/>
        <color theme="1"/>
        <rFont val="Century Gothic"/>
        <family val="1"/>
      </rPr>
      <t xml:space="preserve"> = 5,15 x s</t>
    </r>
    <r>
      <rPr>
        <vertAlign val="subscript"/>
        <sz val="10"/>
        <color theme="1"/>
        <rFont val="Century Gothic"/>
        <family val="1"/>
      </rPr>
      <t>m</t>
    </r>
  </si>
  <si>
    <t>Lower Tolerance Limit</t>
  </si>
  <si>
    <r>
      <t>Min</t>
    </r>
    <r>
      <rPr>
        <vertAlign val="subscript"/>
        <sz val="10"/>
        <color theme="1"/>
        <rFont val="Century Gothic"/>
        <family val="1"/>
      </rPr>
      <t>tolerance</t>
    </r>
  </si>
  <si>
    <t>Higher Tolerance Limit</t>
  </si>
  <si>
    <r>
      <t>Max</t>
    </r>
    <r>
      <rPr>
        <vertAlign val="subscript"/>
        <sz val="10"/>
        <color theme="1"/>
        <rFont val="Century Gothic"/>
        <family val="1"/>
      </rPr>
      <t>tolerance</t>
    </r>
  </si>
  <si>
    <t>Tolerance Range</t>
  </si>
  <si>
    <r>
      <t>R</t>
    </r>
    <r>
      <rPr>
        <vertAlign val="subscript"/>
        <sz val="10"/>
        <color theme="1"/>
        <rFont val="Century Gothic"/>
        <family val="1"/>
      </rPr>
      <t>T</t>
    </r>
    <r>
      <rPr>
        <sz val="10"/>
        <color theme="1"/>
        <rFont val="Century Gothic"/>
        <family val="1"/>
      </rPr>
      <t>= Max</t>
    </r>
    <r>
      <rPr>
        <vertAlign val="subscript"/>
        <sz val="10"/>
        <color theme="1"/>
        <rFont val="Century Gothic"/>
        <family val="1"/>
      </rPr>
      <t>tolerance</t>
    </r>
    <r>
      <rPr>
        <sz val="10"/>
        <color theme="1"/>
        <rFont val="Century Gothic"/>
        <family val="1"/>
      </rPr>
      <t xml:space="preserve"> – Min</t>
    </r>
    <r>
      <rPr>
        <vertAlign val="subscript"/>
        <sz val="10"/>
        <color theme="1"/>
        <rFont val="Century Gothic"/>
        <family val="1"/>
      </rPr>
      <t>tolerance</t>
    </r>
  </si>
  <si>
    <r>
      <t xml:space="preserve">Calculated Total Variation </t>
    </r>
    <r>
      <rPr>
        <i/>
        <sz val="9"/>
        <color theme="0"/>
        <rFont val="Century Gothic"/>
        <family val="1"/>
      </rPr>
      <t>compare to Tolerance Range</t>
    </r>
  </si>
  <si>
    <r>
      <t>TV = 5,15 x s</t>
    </r>
    <r>
      <rPr>
        <vertAlign val="subscript"/>
        <sz val="10"/>
        <color theme="1"/>
        <rFont val="Century Gothic"/>
        <family val="1"/>
      </rPr>
      <t>t</t>
    </r>
  </si>
  <si>
    <t>X</t>
  </si>
  <si>
    <t>Min X</t>
  </si>
  <si>
    <t>Mean</t>
  </si>
  <si>
    <t>Max X</t>
  </si>
  <si>
    <t>For Repeatability</t>
  </si>
  <si>
    <t>For Reproducibility</t>
  </si>
  <si>
    <t>For Part-to-Part</t>
  </si>
  <si>
    <t>number of trials</t>
  </si>
  <si>
    <t># of operators</t>
  </si>
  <si>
    <t># of parts</t>
  </si>
  <si>
    <r>
      <t xml:space="preserve">number of parts 
</t>
    </r>
    <r>
      <rPr>
        <b/>
        <sz val="11"/>
        <rFont val="Century Gothic"/>
        <family val="1"/>
      </rPr>
      <t>x</t>
    </r>
    <r>
      <rPr>
        <sz val="11"/>
        <rFont val="Century Gothic"/>
        <family val="1"/>
      </rPr>
      <t xml:space="preserve"> number of operators</t>
    </r>
  </si>
  <si>
    <t>is always 1</t>
  </si>
  <si>
    <t>&gt;15</t>
  </si>
  <si>
    <t>Gage R&amp;R Template for Measurement Phase of DMAIC</t>
  </si>
  <si>
    <t>&lt;= 10%</t>
  </si>
  <si>
    <t>11–30%</t>
  </si>
  <si>
    <t>30%+</t>
  </si>
  <si>
    <t>Reproducibility (Operator Variation)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</si>
</sst>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quot;-&quot;;@"/>
    <numFmt numFmtId="166" formatCode="#,##0.00;\-#,##0.00;&quot;-&quot;;@"/>
    <numFmt numFmtId="167" formatCode="#,##0.0;\-#,##0.0;&quot;-&quot;;@"/>
    <numFmt numFmtId="168" formatCode="&quot;Operator &quot;0"/>
    <numFmt numFmtId="169" formatCode="&quot;Trial &quot;0"/>
    <numFmt numFmtId="170" formatCode="#,##0.0_ ;\-#,##0.0\ "/>
    <numFmt numFmtId="171" formatCode=";;;"/>
    <numFmt numFmtId="172" formatCode="#,##0.000;\-#,##0.000;&quot;-&quot;;@"/>
  </numFmts>
  <fonts count="35"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name val="Century Gothic"/>
      <family val="2"/>
    </font>
    <font>
      <b/>
      <sz val="10"/>
      <color theme="1"/>
      <name val="Century Gothic"/>
      <family val="1"/>
    </font>
    <font>
      <sz val="8"/>
      <name val="Arial"/>
      <family val="2"/>
    </font>
    <font>
      <sz val="14"/>
      <name val="Century Gothic"/>
      <family val="1"/>
    </font>
    <font>
      <sz val="8"/>
      <name val="Century Gothic"/>
      <family val="1"/>
    </font>
    <font>
      <sz val="10"/>
      <name val="Century Gothic"/>
      <family val="1"/>
    </font>
    <font>
      <sz val="18"/>
      <color theme="1"/>
      <name val="Century Gothic"/>
      <family val="1"/>
    </font>
    <font>
      <sz val="10"/>
      <name val="Arial"/>
      <family val="2"/>
    </font>
    <font>
      <sz val="14"/>
      <color theme="1"/>
      <name val="Century Gothic"/>
      <family val="1"/>
    </font>
    <font>
      <vertAlign val="subscript"/>
      <sz val="14"/>
      <color theme="1"/>
      <name val="Century Gothic"/>
      <family val="1"/>
    </font>
    <font>
      <sz val="10"/>
      <color theme="0"/>
      <name val="Century Gothic"/>
      <family val="1"/>
    </font>
    <font>
      <sz val="8"/>
      <name val="Rockwell"/>
      <family val="1"/>
    </font>
    <font>
      <vertAlign val="subscript"/>
      <sz val="10"/>
      <color theme="0"/>
      <name val="Century Gothic"/>
      <family val="1"/>
    </font>
    <font>
      <vertAlign val="subscript"/>
      <sz val="10"/>
      <color theme="1"/>
      <name val="Century Gothic"/>
      <family val="1"/>
    </font>
    <font>
      <vertAlign val="superscript"/>
      <sz val="10"/>
      <color theme="1"/>
      <name val="Century Gothic"/>
      <family val="1"/>
    </font>
    <font>
      <i/>
      <sz val="9"/>
      <color theme="0"/>
      <name val="Century Gothic"/>
      <family val="1"/>
    </font>
    <font>
      <sz val="16"/>
      <color theme="0"/>
      <name val="Century Gothic"/>
      <family val="1"/>
    </font>
    <font>
      <sz val="8"/>
      <name val="Gill Sans"/>
      <family val="2"/>
    </font>
    <font>
      <sz val="11"/>
      <name val="Century Gothic"/>
      <family val="1"/>
    </font>
    <font>
      <b/>
      <sz val="11"/>
      <name val="Century Gothic"/>
      <family val="1"/>
    </font>
    <font>
      <sz val="18"/>
      <color theme="0"/>
      <name val="Century Gothic"/>
      <family val="1"/>
    </font>
    <font>
      <b/>
      <sz val="12"/>
      <color theme="7" tint="-0.499984740745262"/>
      <name val="Century Gothic"/>
      <family val="1"/>
    </font>
    <font>
      <sz val="11"/>
      <color theme="7" tint="-0.499984740745262"/>
      <name val="Century Gothic"/>
      <family val="1"/>
    </font>
    <font>
      <b/>
      <sz val="11"/>
      <color indexed="18"/>
      <name val="Rockwell"/>
      <family val="1"/>
    </font>
    <font>
      <b/>
      <sz val="24"/>
      <color theme="1"/>
      <name val="Century Gothic"/>
      <family val="1"/>
    </font>
    <font>
      <sz val="12"/>
      <color theme="1" tint="0.34998626667073579"/>
      <name val="Century Gothic"/>
      <family val="1"/>
    </font>
    <font>
      <b/>
      <sz val="26"/>
      <color theme="1" tint="0.34998626667073579"/>
      <name val="Century Gothic"/>
      <family val="1"/>
    </font>
    <font>
      <sz val="10"/>
      <color theme="7" tint="-0.499984740745262"/>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E1F4FB"/>
        <bgColor indexed="64"/>
      </patternFill>
    </fill>
    <fill>
      <patternFill patternType="solid">
        <fgColor rgb="FF03C15A"/>
        <bgColor indexed="64"/>
      </patternFill>
    </fill>
    <fill>
      <patternFill patternType="solid">
        <fgColor rgb="FFFFB433"/>
        <bgColor indexed="64"/>
      </patternFill>
    </fill>
    <fill>
      <patternFill patternType="solid">
        <fgColor rgb="FFFF584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xf numFmtId="0" fontId="9" fillId="0" borderId="0"/>
    <xf numFmtId="0" fontId="9" fillId="0" borderId="0"/>
    <xf numFmtId="9" fontId="14" fillId="0" borderId="0" applyFont="0" applyFill="0" applyBorder="0" applyAlignment="0" applyProtection="0"/>
    <xf numFmtId="0" fontId="14" fillId="0" borderId="0"/>
  </cellStyleXfs>
  <cellXfs count="93">
    <xf numFmtId="0" fontId="0" fillId="0" borderId="0" xfId="0"/>
    <xf numFmtId="0" fontId="6" fillId="0" borderId="2" xfId="5" applyFont="1" applyBorder="1" applyAlignment="1">
      <alignment horizontal="left" vertical="center" wrapText="1" indent="2"/>
    </xf>
    <xf numFmtId="0" fontId="5" fillId="0" borderId="0" xfId="5"/>
    <xf numFmtId="0" fontId="11" fillId="0" borderId="0" xfId="7" applyFont="1" applyAlignment="1">
      <alignment vertical="center"/>
    </xf>
    <xf numFmtId="0" fontId="12" fillId="0" borderId="0" xfId="7" applyFont="1" applyAlignment="1">
      <alignment vertical="center"/>
    </xf>
    <xf numFmtId="165" fontId="8" fillId="2" borderId="1" xfId="7" applyNumberFormat="1" applyFont="1" applyFill="1" applyBorder="1" applyAlignment="1" applyProtection="1">
      <alignment horizontal="center" vertical="center"/>
      <protection locked="0"/>
    </xf>
    <xf numFmtId="0" fontId="3" fillId="6" borderId="1" xfId="7" applyFont="1" applyFill="1" applyBorder="1" applyAlignment="1">
      <alignment horizontal="left" vertical="center" indent="1"/>
    </xf>
    <xf numFmtId="0" fontId="18" fillId="0" borderId="0" xfId="7" applyFont="1" applyAlignment="1">
      <alignment vertical="center"/>
    </xf>
    <xf numFmtId="166" fontId="4" fillId="8" borderId="1" xfId="8" applyNumberFormat="1" applyFont="1" applyFill="1" applyBorder="1" applyAlignment="1">
      <alignment horizontal="right" vertical="center" indent="1"/>
    </xf>
    <xf numFmtId="166" fontId="11" fillId="0" borderId="0" xfId="7" applyNumberFormat="1" applyFont="1" applyAlignment="1">
      <alignment vertical="center"/>
    </xf>
    <xf numFmtId="166" fontId="4" fillId="8" borderId="1" xfId="8" applyNumberFormat="1" applyFont="1" applyFill="1" applyBorder="1" applyAlignment="1">
      <alignment horizontal="center" vertical="center"/>
    </xf>
    <xf numFmtId="166" fontId="4" fillId="7" borderId="1" xfId="8" applyNumberFormat="1" applyFont="1" applyFill="1" applyBorder="1" applyAlignment="1">
      <alignment horizontal="center" vertical="center"/>
    </xf>
    <xf numFmtId="167" fontId="4" fillId="8" borderId="1" xfId="8" applyNumberFormat="1" applyFont="1" applyFill="1" applyBorder="1" applyAlignment="1">
      <alignment horizontal="center" vertical="center"/>
    </xf>
    <xf numFmtId="167" fontId="4" fillId="7" borderId="1" xfId="8" applyNumberFormat="1" applyFont="1" applyFill="1" applyBorder="1" applyAlignment="1">
      <alignment horizontal="center" vertical="center"/>
    </xf>
    <xf numFmtId="2" fontId="11" fillId="0" borderId="0" xfId="7" applyNumberFormat="1" applyFont="1" applyAlignment="1">
      <alignment vertical="center"/>
    </xf>
    <xf numFmtId="2" fontId="12" fillId="0" borderId="0" xfId="7" applyNumberFormat="1" applyFont="1" applyAlignment="1">
      <alignment vertical="center"/>
    </xf>
    <xf numFmtId="0" fontId="4" fillId="7" borderId="1" xfId="7" applyFont="1" applyFill="1" applyBorder="1" applyAlignment="1">
      <alignment horizontal="center" vertical="center"/>
    </xf>
    <xf numFmtId="165" fontId="4" fillId="8" borderId="1" xfId="7" applyNumberFormat="1" applyFont="1" applyFill="1" applyBorder="1" applyAlignment="1">
      <alignment horizontal="center" vertical="center"/>
    </xf>
    <xf numFmtId="0" fontId="4" fillId="8" borderId="1" xfId="7" applyFont="1" applyFill="1" applyBorder="1" applyAlignment="1">
      <alignment horizontal="center" vertical="center"/>
    </xf>
    <xf numFmtId="2" fontId="4" fillId="8" borderId="1" xfId="7" applyNumberFormat="1" applyFont="1" applyFill="1" applyBorder="1" applyAlignment="1">
      <alignment horizontal="center" vertical="center"/>
    </xf>
    <xf numFmtId="167" fontId="8" fillId="2" borderId="1" xfId="8" applyNumberFormat="1" applyFont="1" applyFill="1" applyBorder="1" applyAlignment="1" applyProtection="1">
      <alignment horizontal="center" vertical="center"/>
      <protection locked="0"/>
    </xf>
    <xf numFmtId="0" fontId="11" fillId="0" borderId="0" xfId="8" applyFont="1"/>
    <xf numFmtId="0" fontId="3" fillId="5" borderId="1" xfId="7" applyFont="1" applyFill="1" applyBorder="1" applyAlignment="1">
      <alignment vertical="center"/>
    </xf>
    <xf numFmtId="0" fontId="3" fillId="0" borderId="0" xfId="7" applyFont="1" applyAlignment="1">
      <alignment vertical="center"/>
    </xf>
    <xf numFmtId="169" fontId="8" fillId="6" borderId="1" xfId="7" applyNumberFormat="1" applyFont="1" applyFill="1" applyBorder="1" applyAlignment="1">
      <alignment horizontal="center" vertical="center" wrapText="1"/>
    </xf>
    <xf numFmtId="0" fontId="8" fillId="6" borderId="1" xfId="7" applyFont="1" applyFill="1" applyBorder="1" applyAlignment="1">
      <alignment horizontal="center" vertical="center" wrapText="1"/>
    </xf>
    <xf numFmtId="0" fontId="3" fillId="0" borderId="0" xfId="7" applyFont="1" applyAlignment="1">
      <alignment vertical="center" wrapText="1"/>
    </xf>
    <xf numFmtId="0" fontId="3" fillId="5" borderId="1" xfId="7" applyFont="1" applyFill="1" applyBorder="1" applyAlignment="1">
      <alignment vertical="center" wrapText="1"/>
    </xf>
    <xf numFmtId="0" fontId="3" fillId="6" borderId="1" xfId="7" applyFont="1" applyFill="1" applyBorder="1" applyAlignment="1">
      <alignment horizontal="center" vertical="center"/>
    </xf>
    <xf numFmtId="0" fontId="3" fillId="0" borderId="0" xfId="7" applyFont="1" applyAlignment="1">
      <alignment horizontal="center" vertical="center" wrapText="1"/>
    </xf>
    <xf numFmtId="0" fontId="3" fillId="0" borderId="0" xfId="7" applyFont="1" applyAlignment="1">
      <alignment horizontal="center" vertical="center"/>
    </xf>
    <xf numFmtId="167" fontId="17" fillId="8" borderId="1" xfId="7" applyNumberFormat="1" applyFont="1" applyFill="1" applyBorder="1" applyAlignment="1">
      <alignment horizontal="center" vertical="center"/>
    </xf>
    <xf numFmtId="171" fontId="18" fillId="0" borderId="0" xfId="7" applyNumberFormat="1" applyFont="1" applyAlignment="1">
      <alignment vertical="center"/>
    </xf>
    <xf numFmtId="169" fontId="4" fillId="7" borderId="1" xfId="7" applyNumberFormat="1" applyFont="1" applyFill="1" applyBorder="1" applyAlignment="1">
      <alignment horizontal="center" vertical="center" wrapText="1"/>
    </xf>
    <xf numFmtId="0" fontId="4" fillId="7" borderId="1" xfId="7" applyFont="1" applyFill="1" applyBorder="1" applyAlignment="1">
      <alignment horizontal="center" vertical="center" wrapText="1"/>
    </xf>
    <xf numFmtId="0" fontId="17" fillId="7" borderId="1" xfId="7" applyFont="1" applyFill="1" applyBorder="1" applyAlignment="1">
      <alignment horizontal="center" vertical="center"/>
    </xf>
    <xf numFmtId="167" fontId="17" fillId="8" borderId="1" xfId="7" applyNumberFormat="1" applyFont="1" applyFill="1" applyBorder="1" applyAlignment="1">
      <alignment horizontal="center" vertical="center" wrapText="1"/>
    </xf>
    <xf numFmtId="166" fontId="17" fillId="8" borderId="1" xfId="7" applyNumberFormat="1" applyFont="1" applyFill="1" applyBorder="1" applyAlignment="1">
      <alignment horizontal="center" vertical="center" wrapText="1"/>
    </xf>
    <xf numFmtId="0" fontId="17" fillId="7" borderId="1" xfId="7" applyFont="1" applyFill="1" applyBorder="1" applyAlignment="1">
      <alignment horizontal="center" vertical="center" wrapText="1"/>
    </xf>
    <xf numFmtId="0" fontId="11" fillId="0" borderId="0" xfId="7" applyFont="1" applyAlignment="1">
      <alignment horizontal="right" vertical="center"/>
    </xf>
    <xf numFmtId="0" fontId="3" fillId="0" borderId="8" xfId="7" applyFont="1" applyBorder="1" applyAlignment="1">
      <alignment vertical="center"/>
    </xf>
    <xf numFmtId="0" fontId="3" fillId="0" borderId="8" xfId="7" applyFont="1" applyBorder="1" applyAlignment="1">
      <alignment vertical="center" wrapText="1"/>
    </xf>
    <xf numFmtId="0" fontId="3" fillId="0" borderId="9" xfId="7" applyFont="1" applyBorder="1" applyAlignment="1">
      <alignment vertical="center" wrapText="1"/>
    </xf>
    <xf numFmtId="0" fontId="9" fillId="0" borderId="0" xfId="8"/>
    <xf numFmtId="0" fontId="24" fillId="0" borderId="0" xfId="8" applyFont="1"/>
    <xf numFmtId="0" fontId="23" fillId="8" borderId="10" xfId="8" applyFont="1" applyFill="1" applyBorder="1" applyAlignment="1">
      <alignment horizontal="center" vertical="center"/>
    </xf>
    <xf numFmtId="0" fontId="23" fillId="8" borderId="1" xfId="8" applyFont="1" applyFill="1" applyBorder="1" applyAlignment="1">
      <alignment horizontal="center" vertical="center"/>
    </xf>
    <xf numFmtId="0" fontId="25" fillId="0" borderId="0" xfId="8" applyFont="1"/>
    <xf numFmtId="0" fontId="26" fillId="0" borderId="0" xfId="8" applyFont="1"/>
    <xf numFmtId="0" fontId="28" fillId="5" borderId="1" xfId="8" applyFont="1" applyFill="1" applyBorder="1" applyAlignment="1">
      <alignment horizontal="center" vertical="center" wrapText="1"/>
    </xf>
    <xf numFmtId="166" fontId="29" fillId="6" borderId="1" xfId="8" applyNumberFormat="1" applyFont="1" applyFill="1" applyBorder="1" applyAlignment="1">
      <alignment horizontal="center" vertical="center" wrapText="1"/>
    </xf>
    <xf numFmtId="172" fontId="29" fillId="6" borderId="1" xfId="8" applyNumberFormat="1" applyFont="1" applyFill="1" applyBorder="1" applyAlignment="1">
      <alignment horizontal="center" vertical="center" wrapText="1"/>
    </xf>
    <xf numFmtId="0" fontId="30" fillId="0" borderId="0" xfId="7" applyFont="1" applyAlignment="1">
      <alignment horizontal="center" vertical="center"/>
    </xf>
    <xf numFmtId="167" fontId="3" fillId="9" borderId="1" xfId="7" applyNumberFormat="1" applyFont="1" applyFill="1" applyBorder="1" applyAlignment="1" applyProtection="1">
      <alignment horizontal="center" vertical="center" wrapText="1"/>
      <protection locked="0"/>
    </xf>
    <xf numFmtId="170" fontId="3" fillId="9" borderId="1" xfId="7" applyNumberFormat="1" applyFont="1" applyFill="1" applyBorder="1" applyAlignment="1">
      <alignment horizontal="center" vertical="center" wrapText="1"/>
    </xf>
    <xf numFmtId="167" fontId="3" fillId="9" borderId="1" xfId="7" applyNumberFormat="1" applyFont="1" applyFill="1" applyBorder="1" applyAlignment="1">
      <alignment horizontal="center" vertical="center" wrapText="1"/>
    </xf>
    <xf numFmtId="0" fontId="3" fillId="0" borderId="0" xfId="10" applyFont="1"/>
    <xf numFmtId="0" fontId="3" fillId="0" borderId="0" xfId="10" applyFont="1" applyAlignment="1">
      <alignment wrapText="1"/>
    </xf>
    <xf numFmtId="0" fontId="3" fillId="2" borderId="0" xfId="10" applyFont="1" applyFill="1" applyAlignment="1">
      <alignment wrapText="1"/>
    </xf>
    <xf numFmtId="0" fontId="3" fillId="0" borderId="0" xfId="7" applyFont="1" applyAlignment="1">
      <alignment horizontal="right" vertical="center"/>
    </xf>
    <xf numFmtId="0" fontId="11" fillId="12" borderId="1" xfId="7" applyFont="1" applyFill="1" applyBorder="1" applyAlignment="1">
      <alignment vertical="center"/>
    </xf>
    <xf numFmtId="0" fontId="11" fillId="11" borderId="1" xfId="7" applyFont="1" applyFill="1" applyBorder="1" applyAlignment="1">
      <alignment vertical="center"/>
    </xf>
    <xf numFmtId="0" fontId="11" fillId="10" borderId="1" xfId="7" applyFont="1" applyFill="1" applyBorder="1" applyAlignment="1">
      <alignment vertical="center"/>
    </xf>
    <xf numFmtId="0" fontId="3" fillId="4" borderId="1" xfId="7" applyFont="1" applyFill="1" applyBorder="1" applyAlignment="1">
      <alignment horizontal="center" vertical="center"/>
    </xf>
    <xf numFmtId="0" fontId="3" fillId="4" borderId="1" xfId="7" applyFont="1" applyFill="1" applyBorder="1" applyAlignment="1">
      <alignment horizontal="center" vertical="center" wrapText="1"/>
    </xf>
    <xf numFmtId="0" fontId="33" fillId="2" borderId="0" xfId="10" applyFont="1" applyFill="1" applyAlignment="1">
      <alignment vertical="center"/>
    </xf>
    <xf numFmtId="0" fontId="34" fillId="4" borderId="1" xfId="7" applyFont="1" applyFill="1" applyBorder="1" applyAlignment="1">
      <alignment horizontal="center" vertical="center"/>
    </xf>
    <xf numFmtId="0" fontId="34" fillId="4" borderId="1" xfId="7" applyFont="1" applyFill="1" applyBorder="1" applyAlignment="1">
      <alignment horizontal="center" vertical="center" wrapText="1"/>
    </xf>
    <xf numFmtId="0" fontId="7" fillId="3" borderId="0" xfId="6" applyFont="1" applyFill="1" applyAlignment="1">
      <alignment horizontal="center" vertical="center"/>
    </xf>
    <xf numFmtId="0" fontId="25" fillId="9" borderId="1" xfId="8" applyFont="1" applyFill="1" applyBorder="1" applyAlignment="1">
      <alignment horizontal="left" vertical="center" wrapText="1" indent="1"/>
    </xf>
    <xf numFmtId="0" fontId="27" fillId="7" borderId="1" xfId="8" applyFont="1" applyFill="1" applyBorder="1" applyAlignment="1">
      <alignment horizontal="center" vertical="center" wrapText="1"/>
    </xf>
    <xf numFmtId="0" fontId="27" fillId="7" borderId="1" xfId="8" applyFont="1" applyFill="1" applyBorder="1" applyAlignment="1">
      <alignment horizontal="center" vertical="center" textRotation="90" wrapText="1"/>
    </xf>
    <xf numFmtId="0" fontId="23" fillId="7" borderId="10" xfId="8" applyFont="1" applyFill="1" applyBorder="1" applyAlignment="1">
      <alignment horizontal="center" vertical="center"/>
    </xf>
    <xf numFmtId="0" fontId="23" fillId="7" borderId="1" xfId="8" applyFont="1" applyFill="1" applyBorder="1" applyAlignment="1">
      <alignment horizontal="center" vertical="center"/>
    </xf>
    <xf numFmtId="0" fontId="4" fillId="7" borderId="6" xfId="7" applyFont="1" applyFill="1" applyBorder="1" applyAlignment="1">
      <alignment horizontal="right" vertical="center" indent="1"/>
    </xf>
    <xf numFmtId="0" fontId="4" fillId="7" borderId="7" xfId="7" applyFont="1" applyFill="1" applyBorder="1" applyAlignment="1">
      <alignment horizontal="right" vertical="center" indent="1"/>
    </xf>
    <xf numFmtId="0" fontId="4" fillId="7" borderId="3" xfId="7" applyFont="1" applyFill="1" applyBorder="1" applyAlignment="1">
      <alignment horizontal="right" vertical="center" indent="1"/>
    </xf>
    <xf numFmtId="0" fontId="3" fillId="9" borderId="1" xfId="8" applyFont="1" applyFill="1" applyBorder="1" applyAlignment="1">
      <alignment horizontal="left" vertical="center" indent="1"/>
    </xf>
    <xf numFmtId="0" fontId="17" fillId="7" borderId="6" xfId="7" applyFont="1" applyFill="1" applyBorder="1" applyAlignment="1">
      <alignment horizontal="right" vertical="center" indent="1"/>
    </xf>
    <xf numFmtId="0" fontId="17" fillId="7" borderId="7" xfId="7" applyFont="1" applyFill="1" applyBorder="1" applyAlignment="1">
      <alignment horizontal="right" vertical="center" indent="1"/>
    </xf>
    <xf numFmtId="0" fontId="17" fillId="7" borderId="3" xfId="7" applyFont="1" applyFill="1" applyBorder="1" applyAlignment="1">
      <alignment horizontal="right" vertical="center" indent="1"/>
    </xf>
    <xf numFmtId="168" fontId="8" fillId="5" borderId="1" xfId="7" applyNumberFormat="1" applyFont="1" applyFill="1" applyBorder="1" applyAlignment="1">
      <alignment horizontal="center" vertical="center"/>
    </xf>
    <xf numFmtId="0" fontId="4" fillId="7" borderId="1" xfId="7" applyFont="1" applyFill="1" applyBorder="1" applyAlignment="1">
      <alignment horizontal="right" vertical="center" indent="1"/>
    </xf>
    <xf numFmtId="0" fontId="17" fillId="7" borderId="1" xfId="7" applyFont="1" applyFill="1" applyBorder="1" applyAlignment="1">
      <alignment horizontal="right" vertical="center" indent="1"/>
    </xf>
    <xf numFmtId="0" fontId="32" fillId="0" borderId="11" xfId="7" applyFont="1" applyBorder="1" applyAlignment="1">
      <alignment horizontal="left" vertical="center" indent="1"/>
    </xf>
    <xf numFmtId="0" fontId="32" fillId="0" borderId="0" xfId="7" applyFont="1" applyAlignment="1">
      <alignment horizontal="left" vertical="center" indent="1"/>
    </xf>
    <xf numFmtId="0" fontId="17" fillId="7" borderId="1" xfId="8" applyFont="1" applyFill="1" applyBorder="1" applyAlignment="1">
      <alignment horizontal="right" vertical="center" indent="1"/>
    </xf>
    <xf numFmtId="0" fontId="10" fillId="0" borderId="0" xfId="7" applyFont="1" applyAlignment="1">
      <alignment horizontal="left" vertical="center"/>
    </xf>
    <xf numFmtId="0" fontId="13" fillId="0" borderId="0" xfId="7" applyFont="1" applyAlignment="1">
      <alignment horizontal="center" vertical="center" wrapText="1"/>
    </xf>
    <xf numFmtId="164" fontId="31" fillId="4" borderId="4" xfId="9" applyNumberFormat="1" applyFont="1" applyFill="1" applyBorder="1" applyAlignment="1">
      <alignment horizontal="center" vertical="center" wrapText="1"/>
    </xf>
    <xf numFmtId="0" fontId="15" fillId="0" borderId="5" xfId="8" applyFont="1" applyBorder="1" applyAlignment="1">
      <alignment horizontal="center" vertical="center"/>
    </xf>
    <xf numFmtId="0" fontId="32" fillId="0" borderId="0" xfId="7" applyFont="1" applyBorder="1" applyAlignment="1">
      <alignment horizontal="left" vertical="center" indent="1"/>
    </xf>
    <xf numFmtId="0" fontId="0" fillId="0" borderId="0" xfId="0" applyBorder="1"/>
  </cellXfs>
  <cellStyles count="11">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Normal 3" xfId="10" xr:uid="{DE27B0E5-45AD-BB46-948E-DF57F9B12C5B}"/>
    <cellStyle name="Normale_RR Calculation Exercise" xfId="8" xr:uid="{8C7A7A2B-B551-B447-B90E-4C6F7C9FA665}"/>
    <cellStyle name="Normale_RR Calculation Exercise1" xfId="7" xr:uid="{B4477F95-EC8F-7843-AC88-58B9860A2170}"/>
    <cellStyle name="Percent 2" xfId="9" xr:uid="{C58DC2EA-8C0B-F54C-9287-EC690BDFEC34}"/>
  </cellStyles>
  <dxfs count="14">
    <dxf>
      <fill>
        <patternFill>
          <bgColor rgb="FFFF584B"/>
        </patternFill>
      </fill>
    </dxf>
    <dxf>
      <fill>
        <patternFill>
          <bgColor rgb="FFFFB433"/>
        </patternFill>
      </fill>
    </dxf>
    <dxf>
      <fill>
        <patternFill>
          <bgColor rgb="FF03C15A"/>
        </patternFill>
      </fill>
    </dxf>
    <dxf>
      <fill>
        <patternFill>
          <bgColor theme="0"/>
        </patternFill>
      </fill>
    </dxf>
    <dxf>
      <fill>
        <patternFill>
          <bgColor rgb="FFFF584B"/>
        </patternFill>
      </fill>
    </dxf>
    <dxf>
      <fill>
        <patternFill>
          <bgColor rgb="FFFFB433"/>
        </patternFill>
      </fill>
    </dxf>
    <dxf>
      <fill>
        <patternFill>
          <bgColor rgb="FF03C15A"/>
        </patternFill>
      </fill>
    </dxf>
    <dxf>
      <fill>
        <patternFill>
          <bgColor rgb="FFFF584B"/>
        </patternFill>
      </fill>
    </dxf>
    <dxf>
      <fill>
        <patternFill>
          <bgColor rgb="FFFFB433"/>
        </patternFill>
      </fill>
    </dxf>
    <dxf>
      <fill>
        <patternFill>
          <bgColor rgb="FF03C15A"/>
        </patternFill>
      </fill>
    </dxf>
    <dxf>
      <fill>
        <patternFill>
          <bgColor theme="0"/>
        </patternFill>
      </fill>
    </dxf>
    <dxf>
      <fill>
        <patternFill>
          <bgColor rgb="FFFF584B"/>
        </patternFill>
      </fill>
    </dxf>
    <dxf>
      <fill>
        <patternFill>
          <bgColor rgb="FFFFB433"/>
        </patternFill>
      </fill>
    </dxf>
    <dxf>
      <fill>
        <patternFill>
          <bgColor rgb="FF03C15A"/>
        </patternFill>
      </fill>
    </dxf>
  </dxfs>
  <tableStyles count="0" defaultTableStyle="TableStyleMedium9" defaultPivotStyle="PivotStyleMedium4"/>
  <colors>
    <mruColors>
      <color rgb="FFE1F4FB"/>
      <color rgb="FF03C15A"/>
      <color rgb="FFFFB433"/>
      <color rgb="FFFF584B"/>
      <color rgb="FFA2F1E9"/>
      <color rgb="FFF7F9FB"/>
      <color rgb="FFEAEEF3"/>
      <color rgb="FFC9EBA1"/>
      <color rgb="FF24C0B6"/>
      <color rgb="FF75D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XdWR0" TargetMode="External"/></Relationships>
</file>

<file path=xl/drawings/drawing1.xml><?xml version="1.0" encoding="utf-8"?>
<xdr:wsDr xmlns:xdr="http://schemas.openxmlformats.org/drawingml/2006/spreadsheetDrawing" xmlns:a="http://schemas.openxmlformats.org/drawingml/2006/main">
  <xdr:twoCellAnchor>
    <xdr:from>
      <xdr:col>11</xdr:col>
      <xdr:colOff>0</xdr:colOff>
      <xdr:row>32</xdr:row>
      <xdr:rowOff>0</xdr:rowOff>
    </xdr:from>
    <xdr:to>
      <xdr:col>11</xdr:col>
      <xdr:colOff>0</xdr:colOff>
      <xdr:row>32</xdr:row>
      <xdr:rowOff>0</xdr:rowOff>
    </xdr:to>
    <xdr:grpSp>
      <xdr:nvGrpSpPr>
        <xdr:cNvPr id="2" name="Group 1">
          <a:extLst>
            <a:ext uri="{FF2B5EF4-FFF2-40B4-BE49-F238E27FC236}">
              <a16:creationId xmlns:a16="http://schemas.microsoft.com/office/drawing/2014/main" id="{04BB919B-9D69-0F46-8E4F-276C690DDDB1}"/>
            </a:ext>
          </a:extLst>
        </xdr:cNvPr>
        <xdr:cNvGrpSpPr>
          <a:grpSpLocks/>
        </xdr:cNvGrpSpPr>
      </xdr:nvGrpSpPr>
      <xdr:grpSpPr bwMode="auto">
        <a:xfrm>
          <a:off x="5461000" y="11036300"/>
          <a:ext cx="0" cy="0"/>
          <a:chOff x="17" y="350"/>
          <a:chExt cx="53" cy="40"/>
        </a:xfrm>
      </xdr:grpSpPr>
      <xdr:sp macro="" textlink="">
        <xdr:nvSpPr>
          <xdr:cNvPr id="3" name="Line 2">
            <a:extLst>
              <a:ext uri="{FF2B5EF4-FFF2-40B4-BE49-F238E27FC236}">
                <a16:creationId xmlns:a16="http://schemas.microsoft.com/office/drawing/2014/main" id="{D9309722-43FA-2AB5-256D-19E96439A20D}"/>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4" name="Rectangle 3">
            <a:extLst>
              <a:ext uri="{FF2B5EF4-FFF2-40B4-BE49-F238E27FC236}">
                <a16:creationId xmlns:a16="http://schemas.microsoft.com/office/drawing/2014/main" id="{1BCE17F3-4B0F-BE34-DE91-117FD9C97771}"/>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32</xdr:row>
      <xdr:rowOff>0</xdr:rowOff>
    </xdr:from>
    <xdr:to>
      <xdr:col>11</xdr:col>
      <xdr:colOff>0</xdr:colOff>
      <xdr:row>32</xdr:row>
      <xdr:rowOff>0</xdr:rowOff>
    </xdr:to>
    <xdr:grpSp>
      <xdr:nvGrpSpPr>
        <xdr:cNvPr id="5" name="Group 4">
          <a:extLst>
            <a:ext uri="{FF2B5EF4-FFF2-40B4-BE49-F238E27FC236}">
              <a16:creationId xmlns:a16="http://schemas.microsoft.com/office/drawing/2014/main" id="{A5B57D74-04A0-544D-8B5E-5CBFE63DE39A}"/>
            </a:ext>
          </a:extLst>
        </xdr:cNvPr>
        <xdr:cNvGrpSpPr>
          <a:grpSpLocks/>
        </xdr:cNvGrpSpPr>
      </xdr:nvGrpSpPr>
      <xdr:grpSpPr bwMode="auto">
        <a:xfrm>
          <a:off x="5461000" y="11036300"/>
          <a:ext cx="0" cy="0"/>
          <a:chOff x="867" y="350"/>
          <a:chExt cx="53" cy="40"/>
        </a:xfrm>
      </xdr:grpSpPr>
      <xdr:sp macro="" textlink="">
        <xdr:nvSpPr>
          <xdr:cNvPr id="6" name="Rectangle 5">
            <a:extLst>
              <a:ext uri="{FF2B5EF4-FFF2-40B4-BE49-F238E27FC236}">
                <a16:creationId xmlns:a16="http://schemas.microsoft.com/office/drawing/2014/main" id="{37622683-72C8-1064-CAFF-DE1D61CD06CB}"/>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Line 6">
            <a:extLst>
              <a:ext uri="{FF2B5EF4-FFF2-40B4-BE49-F238E27FC236}">
                <a16:creationId xmlns:a16="http://schemas.microsoft.com/office/drawing/2014/main" id="{1E023025-E5FF-060B-B622-56074C9D00F3}"/>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BEF2DC4-4D6F-C5A3-5211-DF17609AB612}"/>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0</xdr:colOff>
      <xdr:row>28</xdr:row>
      <xdr:rowOff>0</xdr:rowOff>
    </xdr:from>
    <xdr:to>
      <xdr:col>11</xdr:col>
      <xdr:colOff>0</xdr:colOff>
      <xdr:row>28</xdr:row>
      <xdr:rowOff>0</xdr:rowOff>
    </xdr:to>
    <xdr:grpSp>
      <xdr:nvGrpSpPr>
        <xdr:cNvPr id="9" name="Group 8">
          <a:extLst>
            <a:ext uri="{FF2B5EF4-FFF2-40B4-BE49-F238E27FC236}">
              <a16:creationId xmlns:a16="http://schemas.microsoft.com/office/drawing/2014/main" id="{5C9D417F-18C0-2B49-92B6-CFE15C0FF26C}"/>
            </a:ext>
          </a:extLst>
        </xdr:cNvPr>
        <xdr:cNvGrpSpPr>
          <a:grpSpLocks/>
        </xdr:cNvGrpSpPr>
      </xdr:nvGrpSpPr>
      <xdr:grpSpPr bwMode="auto">
        <a:xfrm>
          <a:off x="5461000" y="10020300"/>
          <a:ext cx="0" cy="0"/>
          <a:chOff x="17" y="350"/>
          <a:chExt cx="53" cy="40"/>
        </a:xfrm>
      </xdr:grpSpPr>
      <xdr:sp macro="" textlink="">
        <xdr:nvSpPr>
          <xdr:cNvPr id="10" name="Line 2">
            <a:extLst>
              <a:ext uri="{FF2B5EF4-FFF2-40B4-BE49-F238E27FC236}">
                <a16:creationId xmlns:a16="http://schemas.microsoft.com/office/drawing/2014/main" id="{AD078FE6-7445-A727-4DB3-8C0725FA43AC}"/>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1" name="Rectangle 10">
            <a:extLst>
              <a:ext uri="{FF2B5EF4-FFF2-40B4-BE49-F238E27FC236}">
                <a16:creationId xmlns:a16="http://schemas.microsoft.com/office/drawing/2014/main" id="{97BE713B-D1A9-67A6-924A-65ACF5379DB9}"/>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28</xdr:row>
      <xdr:rowOff>0</xdr:rowOff>
    </xdr:from>
    <xdr:to>
      <xdr:col>11</xdr:col>
      <xdr:colOff>0</xdr:colOff>
      <xdr:row>28</xdr:row>
      <xdr:rowOff>0</xdr:rowOff>
    </xdr:to>
    <xdr:grpSp>
      <xdr:nvGrpSpPr>
        <xdr:cNvPr id="12" name="Group 11">
          <a:extLst>
            <a:ext uri="{FF2B5EF4-FFF2-40B4-BE49-F238E27FC236}">
              <a16:creationId xmlns:a16="http://schemas.microsoft.com/office/drawing/2014/main" id="{9CE49B38-05AE-7C41-B020-25C3584BC8A0}"/>
            </a:ext>
          </a:extLst>
        </xdr:cNvPr>
        <xdr:cNvGrpSpPr>
          <a:grpSpLocks/>
        </xdr:cNvGrpSpPr>
      </xdr:nvGrpSpPr>
      <xdr:grpSpPr bwMode="auto">
        <a:xfrm>
          <a:off x="5461000" y="10020300"/>
          <a:ext cx="0" cy="0"/>
          <a:chOff x="867" y="350"/>
          <a:chExt cx="53" cy="40"/>
        </a:xfrm>
      </xdr:grpSpPr>
      <xdr:sp macro="" textlink="">
        <xdr:nvSpPr>
          <xdr:cNvPr id="13" name="Rectangle 12">
            <a:extLst>
              <a:ext uri="{FF2B5EF4-FFF2-40B4-BE49-F238E27FC236}">
                <a16:creationId xmlns:a16="http://schemas.microsoft.com/office/drawing/2014/main" id="{EC759D3B-3FB1-569C-4C6B-58467107F7E2}"/>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Line 6">
            <a:extLst>
              <a:ext uri="{FF2B5EF4-FFF2-40B4-BE49-F238E27FC236}">
                <a16:creationId xmlns:a16="http://schemas.microsoft.com/office/drawing/2014/main" id="{43FC63EE-82CD-1AFF-EF48-F4353D9DF5D8}"/>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5" name="Line 7">
            <a:extLst>
              <a:ext uri="{FF2B5EF4-FFF2-40B4-BE49-F238E27FC236}">
                <a16:creationId xmlns:a16="http://schemas.microsoft.com/office/drawing/2014/main" id="{69D494C2-63B7-BE26-8A21-3529679A7BA8}"/>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32</xdr:row>
      <xdr:rowOff>0</xdr:rowOff>
    </xdr:from>
    <xdr:to>
      <xdr:col>18</xdr:col>
      <xdr:colOff>0</xdr:colOff>
      <xdr:row>32</xdr:row>
      <xdr:rowOff>0</xdr:rowOff>
    </xdr:to>
    <xdr:grpSp>
      <xdr:nvGrpSpPr>
        <xdr:cNvPr id="16" name="Group 15">
          <a:extLst>
            <a:ext uri="{FF2B5EF4-FFF2-40B4-BE49-F238E27FC236}">
              <a16:creationId xmlns:a16="http://schemas.microsoft.com/office/drawing/2014/main" id="{1A872681-5457-8A4F-87CE-40BA0F7E08EA}"/>
            </a:ext>
          </a:extLst>
        </xdr:cNvPr>
        <xdr:cNvGrpSpPr>
          <a:grpSpLocks/>
        </xdr:cNvGrpSpPr>
      </xdr:nvGrpSpPr>
      <xdr:grpSpPr bwMode="auto">
        <a:xfrm>
          <a:off x="9105900" y="11036300"/>
          <a:ext cx="0" cy="0"/>
          <a:chOff x="17" y="350"/>
          <a:chExt cx="53" cy="40"/>
        </a:xfrm>
      </xdr:grpSpPr>
      <xdr:sp macro="" textlink="">
        <xdr:nvSpPr>
          <xdr:cNvPr id="17" name="Line 2">
            <a:extLst>
              <a:ext uri="{FF2B5EF4-FFF2-40B4-BE49-F238E27FC236}">
                <a16:creationId xmlns:a16="http://schemas.microsoft.com/office/drawing/2014/main" id="{54F06E33-78EC-D9C8-B107-9202A3EF72A0}"/>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8" name="Rectangle 17">
            <a:extLst>
              <a:ext uri="{FF2B5EF4-FFF2-40B4-BE49-F238E27FC236}">
                <a16:creationId xmlns:a16="http://schemas.microsoft.com/office/drawing/2014/main" id="{559B751B-A416-F56F-C70F-16A819E55599}"/>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32</xdr:row>
      <xdr:rowOff>0</xdr:rowOff>
    </xdr:from>
    <xdr:to>
      <xdr:col>18</xdr:col>
      <xdr:colOff>0</xdr:colOff>
      <xdr:row>32</xdr:row>
      <xdr:rowOff>0</xdr:rowOff>
    </xdr:to>
    <xdr:grpSp>
      <xdr:nvGrpSpPr>
        <xdr:cNvPr id="19" name="Group 18">
          <a:extLst>
            <a:ext uri="{FF2B5EF4-FFF2-40B4-BE49-F238E27FC236}">
              <a16:creationId xmlns:a16="http://schemas.microsoft.com/office/drawing/2014/main" id="{4E6A13B1-DD12-F343-A95E-ED54483DA06B}"/>
            </a:ext>
          </a:extLst>
        </xdr:cNvPr>
        <xdr:cNvGrpSpPr>
          <a:grpSpLocks/>
        </xdr:cNvGrpSpPr>
      </xdr:nvGrpSpPr>
      <xdr:grpSpPr bwMode="auto">
        <a:xfrm>
          <a:off x="9105900" y="11036300"/>
          <a:ext cx="0" cy="0"/>
          <a:chOff x="867" y="350"/>
          <a:chExt cx="53" cy="40"/>
        </a:xfrm>
      </xdr:grpSpPr>
      <xdr:sp macro="" textlink="">
        <xdr:nvSpPr>
          <xdr:cNvPr id="20" name="Rectangle 19">
            <a:extLst>
              <a:ext uri="{FF2B5EF4-FFF2-40B4-BE49-F238E27FC236}">
                <a16:creationId xmlns:a16="http://schemas.microsoft.com/office/drawing/2014/main" id="{118D880E-96A1-DB29-AEF7-6B85ED1F6A49}"/>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Line 6">
            <a:extLst>
              <a:ext uri="{FF2B5EF4-FFF2-40B4-BE49-F238E27FC236}">
                <a16:creationId xmlns:a16="http://schemas.microsoft.com/office/drawing/2014/main" id="{93481793-2405-3CF7-2E28-8633AFAEE641}"/>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2" name="Line 7">
            <a:extLst>
              <a:ext uri="{FF2B5EF4-FFF2-40B4-BE49-F238E27FC236}">
                <a16:creationId xmlns:a16="http://schemas.microsoft.com/office/drawing/2014/main" id="{C501104E-8709-66A5-8496-3AF0C4253C2E}"/>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28</xdr:row>
      <xdr:rowOff>0</xdr:rowOff>
    </xdr:from>
    <xdr:to>
      <xdr:col>18</xdr:col>
      <xdr:colOff>0</xdr:colOff>
      <xdr:row>28</xdr:row>
      <xdr:rowOff>0</xdr:rowOff>
    </xdr:to>
    <xdr:grpSp>
      <xdr:nvGrpSpPr>
        <xdr:cNvPr id="23" name="Group 22">
          <a:extLst>
            <a:ext uri="{FF2B5EF4-FFF2-40B4-BE49-F238E27FC236}">
              <a16:creationId xmlns:a16="http://schemas.microsoft.com/office/drawing/2014/main" id="{45EB0684-354C-2C47-BA85-47C2A721DDD6}"/>
            </a:ext>
          </a:extLst>
        </xdr:cNvPr>
        <xdr:cNvGrpSpPr>
          <a:grpSpLocks/>
        </xdr:cNvGrpSpPr>
      </xdr:nvGrpSpPr>
      <xdr:grpSpPr bwMode="auto">
        <a:xfrm>
          <a:off x="9105900" y="10020300"/>
          <a:ext cx="0" cy="0"/>
          <a:chOff x="17" y="350"/>
          <a:chExt cx="53" cy="40"/>
        </a:xfrm>
      </xdr:grpSpPr>
      <xdr:sp macro="" textlink="">
        <xdr:nvSpPr>
          <xdr:cNvPr id="24" name="Line 2">
            <a:extLst>
              <a:ext uri="{FF2B5EF4-FFF2-40B4-BE49-F238E27FC236}">
                <a16:creationId xmlns:a16="http://schemas.microsoft.com/office/drawing/2014/main" id="{1810E136-7C36-D2E9-3F04-3B5961440735}"/>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5" name="Rectangle 24">
            <a:extLst>
              <a:ext uri="{FF2B5EF4-FFF2-40B4-BE49-F238E27FC236}">
                <a16:creationId xmlns:a16="http://schemas.microsoft.com/office/drawing/2014/main" id="{E19F2DFB-3E7B-77DE-132E-B970C1B24750}"/>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28</xdr:row>
      <xdr:rowOff>0</xdr:rowOff>
    </xdr:from>
    <xdr:to>
      <xdr:col>18</xdr:col>
      <xdr:colOff>0</xdr:colOff>
      <xdr:row>28</xdr:row>
      <xdr:rowOff>0</xdr:rowOff>
    </xdr:to>
    <xdr:grpSp>
      <xdr:nvGrpSpPr>
        <xdr:cNvPr id="26" name="Group 25">
          <a:extLst>
            <a:ext uri="{FF2B5EF4-FFF2-40B4-BE49-F238E27FC236}">
              <a16:creationId xmlns:a16="http://schemas.microsoft.com/office/drawing/2014/main" id="{DD8B62C7-3AE2-5B42-86B5-8D4B5D0B6221}"/>
            </a:ext>
          </a:extLst>
        </xdr:cNvPr>
        <xdr:cNvGrpSpPr>
          <a:grpSpLocks/>
        </xdr:cNvGrpSpPr>
      </xdr:nvGrpSpPr>
      <xdr:grpSpPr bwMode="auto">
        <a:xfrm>
          <a:off x="9105900" y="10020300"/>
          <a:ext cx="0" cy="0"/>
          <a:chOff x="867" y="350"/>
          <a:chExt cx="53" cy="40"/>
        </a:xfrm>
      </xdr:grpSpPr>
      <xdr:sp macro="" textlink="">
        <xdr:nvSpPr>
          <xdr:cNvPr id="27" name="Rectangle 26">
            <a:extLst>
              <a:ext uri="{FF2B5EF4-FFF2-40B4-BE49-F238E27FC236}">
                <a16:creationId xmlns:a16="http://schemas.microsoft.com/office/drawing/2014/main" id="{FDAAF116-75B5-AFA8-C4B7-D33C1A462ABC}"/>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Line 6">
            <a:extLst>
              <a:ext uri="{FF2B5EF4-FFF2-40B4-BE49-F238E27FC236}">
                <a16:creationId xmlns:a16="http://schemas.microsoft.com/office/drawing/2014/main" id="{3216A435-114B-C12B-11AC-FAF29C511472}"/>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9" name="Line 7">
            <a:extLst>
              <a:ext uri="{FF2B5EF4-FFF2-40B4-BE49-F238E27FC236}">
                <a16:creationId xmlns:a16="http://schemas.microsoft.com/office/drawing/2014/main" id="{EA454D6C-DB5D-108D-96A4-88F9177EA030}"/>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0</xdr:colOff>
      <xdr:row>0</xdr:row>
      <xdr:rowOff>2</xdr:rowOff>
    </xdr:from>
    <xdr:to>
      <xdr:col>19</xdr:col>
      <xdr:colOff>419100</xdr:colOff>
      <xdr:row>0</xdr:row>
      <xdr:rowOff>2463047</xdr:rowOff>
    </xdr:to>
    <xdr:pic>
      <xdr:nvPicPr>
        <xdr:cNvPr id="31" name="Picture 30">
          <a:hlinkClick xmlns:r="http://schemas.openxmlformats.org/officeDocument/2006/relationships" r:id="rId1"/>
          <a:extLst>
            <a:ext uri="{FF2B5EF4-FFF2-40B4-BE49-F238E27FC236}">
              <a16:creationId xmlns:a16="http://schemas.microsoft.com/office/drawing/2014/main" id="{F0E83D37-5303-9C47-A8B9-163CFFF1CCD8}"/>
            </a:ext>
          </a:extLst>
        </xdr:cNvPr>
        <xdr:cNvPicPr>
          <a:picLocks noChangeAspect="1"/>
        </xdr:cNvPicPr>
      </xdr:nvPicPr>
      <xdr:blipFill rotWithShape="1">
        <a:blip xmlns:r="http://schemas.openxmlformats.org/officeDocument/2006/relationships" r:embed="rId2"/>
        <a:srcRect b="1553"/>
        <a:stretch/>
      </xdr:blipFill>
      <xdr:spPr>
        <a:xfrm>
          <a:off x="0" y="2"/>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31</xdr:row>
      <xdr:rowOff>0</xdr:rowOff>
    </xdr:from>
    <xdr:to>
      <xdr:col>11</xdr:col>
      <xdr:colOff>0</xdr:colOff>
      <xdr:row>31</xdr:row>
      <xdr:rowOff>0</xdr:rowOff>
    </xdr:to>
    <xdr:grpSp>
      <xdr:nvGrpSpPr>
        <xdr:cNvPr id="2" name="Group 1">
          <a:extLst>
            <a:ext uri="{FF2B5EF4-FFF2-40B4-BE49-F238E27FC236}">
              <a16:creationId xmlns:a16="http://schemas.microsoft.com/office/drawing/2014/main" id="{46C7361E-0304-274C-995E-11D1E63D5534}"/>
            </a:ext>
          </a:extLst>
        </xdr:cNvPr>
        <xdr:cNvGrpSpPr>
          <a:grpSpLocks/>
        </xdr:cNvGrpSpPr>
      </xdr:nvGrpSpPr>
      <xdr:grpSpPr bwMode="auto">
        <a:xfrm>
          <a:off x="5461000" y="8572500"/>
          <a:ext cx="0" cy="0"/>
          <a:chOff x="17" y="350"/>
          <a:chExt cx="53" cy="40"/>
        </a:xfrm>
      </xdr:grpSpPr>
      <xdr:sp macro="" textlink="">
        <xdr:nvSpPr>
          <xdr:cNvPr id="3" name="Line 2">
            <a:extLst>
              <a:ext uri="{FF2B5EF4-FFF2-40B4-BE49-F238E27FC236}">
                <a16:creationId xmlns:a16="http://schemas.microsoft.com/office/drawing/2014/main" id="{22ECD1EA-C66E-1DCD-4A36-0AA2669AF998}"/>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4" name="Rectangle 3">
            <a:extLst>
              <a:ext uri="{FF2B5EF4-FFF2-40B4-BE49-F238E27FC236}">
                <a16:creationId xmlns:a16="http://schemas.microsoft.com/office/drawing/2014/main" id="{F4C83312-9725-2E92-928E-2F4C63D60108}"/>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31</xdr:row>
      <xdr:rowOff>0</xdr:rowOff>
    </xdr:from>
    <xdr:to>
      <xdr:col>11</xdr:col>
      <xdr:colOff>0</xdr:colOff>
      <xdr:row>31</xdr:row>
      <xdr:rowOff>0</xdr:rowOff>
    </xdr:to>
    <xdr:grpSp>
      <xdr:nvGrpSpPr>
        <xdr:cNvPr id="5" name="Group 4">
          <a:extLst>
            <a:ext uri="{FF2B5EF4-FFF2-40B4-BE49-F238E27FC236}">
              <a16:creationId xmlns:a16="http://schemas.microsoft.com/office/drawing/2014/main" id="{285B1676-9E3B-B84F-BDED-3C4862478F72}"/>
            </a:ext>
          </a:extLst>
        </xdr:cNvPr>
        <xdr:cNvGrpSpPr>
          <a:grpSpLocks/>
        </xdr:cNvGrpSpPr>
      </xdr:nvGrpSpPr>
      <xdr:grpSpPr bwMode="auto">
        <a:xfrm>
          <a:off x="5461000" y="8572500"/>
          <a:ext cx="0" cy="0"/>
          <a:chOff x="867" y="350"/>
          <a:chExt cx="53" cy="40"/>
        </a:xfrm>
      </xdr:grpSpPr>
      <xdr:sp macro="" textlink="">
        <xdr:nvSpPr>
          <xdr:cNvPr id="6" name="Rectangle 5">
            <a:extLst>
              <a:ext uri="{FF2B5EF4-FFF2-40B4-BE49-F238E27FC236}">
                <a16:creationId xmlns:a16="http://schemas.microsoft.com/office/drawing/2014/main" id="{20FFF41D-4D13-DD78-EC43-C8CE7BF43995}"/>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Line 6">
            <a:extLst>
              <a:ext uri="{FF2B5EF4-FFF2-40B4-BE49-F238E27FC236}">
                <a16:creationId xmlns:a16="http://schemas.microsoft.com/office/drawing/2014/main" id="{39F10973-FE8D-8EDC-82F3-B2007FE013EF}"/>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1011641-FDF4-81B5-5EC0-C50A8FB29874}"/>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9" name="Group 8">
          <a:extLst>
            <a:ext uri="{FF2B5EF4-FFF2-40B4-BE49-F238E27FC236}">
              <a16:creationId xmlns:a16="http://schemas.microsoft.com/office/drawing/2014/main" id="{A67EC228-904F-084E-9989-C881948C34E4}"/>
            </a:ext>
          </a:extLst>
        </xdr:cNvPr>
        <xdr:cNvGrpSpPr>
          <a:grpSpLocks/>
        </xdr:cNvGrpSpPr>
      </xdr:nvGrpSpPr>
      <xdr:grpSpPr bwMode="auto">
        <a:xfrm>
          <a:off x="5461000" y="7556500"/>
          <a:ext cx="0" cy="0"/>
          <a:chOff x="17" y="350"/>
          <a:chExt cx="53" cy="40"/>
        </a:xfrm>
      </xdr:grpSpPr>
      <xdr:sp macro="" textlink="">
        <xdr:nvSpPr>
          <xdr:cNvPr id="10" name="Line 2">
            <a:extLst>
              <a:ext uri="{FF2B5EF4-FFF2-40B4-BE49-F238E27FC236}">
                <a16:creationId xmlns:a16="http://schemas.microsoft.com/office/drawing/2014/main" id="{520F8E5C-A9A5-AE45-DD51-3AC7227A7888}"/>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1" name="Rectangle 10">
            <a:extLst>
              <a:ext uri="{FF2B5EF4-FFF2-40B4-BE49-F238E27FC236}">
                <a16:creationId xmlns:a16="http://schemas.microsoft.com/office/drawing/2014/main" id="{5B9DCAFA-05E7-243D-9EAC-0803F888E6AD}"/>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12" name="Group 11">
          <a:extLst>
            <a:ext uri="{FF2B5EF4-FFF2-40B4-BE49-F238E27FC236}">
              <a16:creationId xmlns:a16="http://schemas.microsoft.com/office/drawing/2014/main" id="{55B856B8-09D3-9D42-A82A-412DD63DC315}"/>
            </a:ext>
          </a:extLst>
        </xdr:cNvPr>
        <xdr:cNvGrpSpPr>
          <a:grpSpLocks/>
        </xdr:cNvGrpSpPr>
      </xdr:nvGrpSpPr>
      <xdr:grpSpPr bwMode="auto">
        <a:xfrm>
          <a:off x="5461000" y="7556500"/>
          <a:ext cx="0" cy="0"/>
          <a:chOff x="867" y="350"/>
          <a:chExt cx="53" cy="40"/>
        </a:xfrm>
      </xdr:grpSpPr>
      <xdr:sp macro="" textlink="">
        <xdr:nvSpPr>
          <xdr:cNvPr id="13" name="Rectangle 12">
            <a:extLst>
              <a:ext uri="{FF2B5EF4-FFF2-40B4-BE49-F238E27FC236}">
                <a16:creationId xmlns:a16="http://schemas.microsoft.com/office/drawing/2014/main" id="{9D98A836-16A5-08A5-B2F7-6759449616C6}"/>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Line 6">
            <a:extLst>
              <a:ext uri="{FF2B5EF4-FFF2-40B4-BE49-F238E27FC236}">
                <a16:creationId xmlns:a16="http://schemas.microsoft.com/office/drawing/2014/main" id="{1CEB5BB5-6143-7BD5-F86E-6A2F9B3E0B67}"/>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5" name="Line 7">
            <a:extLst>
              <a:ext uri="{FF2B5EF4-FFF2-40B4-BE49-F238E27FC236}">
                <a16:creationId xmlns:a16="http://schemas.microsoft.com/office/drawing/2014/main" id="{65789128-BB88-6BD0-0F15-47C8CC9A7200}"/>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6" name="Group 15">
          <a:extLst>
            <a:ext uri="{FF2B5EF4-FFF2-40B4-BE49-F238E27FC236}">
              <a16:creationId xmlns:a16="http://schemas.microsoft.com/office/drawing/2014/main" id="{5035C2D0-DEF9-4947-83F1-1EFE9A3C6242}"/>
            </a:ext>
          </a:extLst>
        </xdr:cNvPr>
        <xdr:cNvGrpSpPr>
          <a:grpSpLocks/>
        </xdr:cNvGrpSpPr>
      </xdr:nvGrpSpPr>
      <xdr:grpSpPr bwMode="auto">
        <a:xfrm>
          <a:off x="9105900" y="8572500"/>
          <a:ext cx="0" cy="0"/>
          <a:chOff x="17" y="350"/>
          <a:chExt cx="53" cy="40"/>
        </a:xfrm>
      </xdr:grpSpPr>
      <xdr:sp macro="" textlink="">
        <xdr:nvSpPr>
          <xdr:cNvPr id="17" name="Line 2">
            <a:extLst>
              <a:ext uri="{FF2B5EF4-FFF2-40B4-BE49-F238E27FC236}">
                <a16:creationId xmlns:a16="http://schemas.microsoft.com/office/drawing/2014/main" id="{1C3B5195-B662-AD74-8B71-C4AA99B63993}"/>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8" name="Rectangle 17">
            <a:extLst>
              <a:ext uri="{FF2B5EF4-FFF2-40B4-BE49-F238E27FC236}">
                <a16:creationId xmlns:a16="http://schemas.microsoft.com/office/drawing/2014/main" id="{64864E71-8A93-F5E4-D709-1E0D9C029C8D}"/>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9" name="Group 18">
          <a:extLst>
            <a:ext uri="{FF2B5EF4-FFF2-40B4-BE49-F238E27FC236}">
              <a16:creationId xmlns:a16="http://schemas.microsoft.com/office/drawing/2014/main" id="{48061B2B-1990-0F4B-97A8-D67F81A72444}"/>
            </a:ext>
          </a:extLst>
        </xdr:cNvPr>
        <xdr:cNvGrpSpPr>
          <a:grpSpLocks/>
        </xdr:cNvGrpSpPr>
      </xdr:nvGrpSpPr>
      <xdr:grpSpPr bwMode="auto">
        <a:xfrm>
          <a:off x="9105900" y="8572500"/>
          <a:ext cx="0" cy="0"/>
          <a:chOff x="867" y="350"/>
          <a:chExt cx="53" cy="40"/>
        </a:xfrm>
      </xdr:grpSpPr>
      <xdr:sp macro="" textlink="">
        <xdr:nvSpPr>
          <xdr:cNvPr id="20" name="Rectangle 19">
            <a:extLst>
              <a:ext uri="{FF2B5EF4-FFF2-40B4-BE49-F238E27FC236}">
                <a16:creationId xmlns:a16="http://schemas.microsoft.com/office/drawing/2014/main" id="{1E2CE8F3-FEE5-CF73-F939-FE56B5C4552E}"/>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Line 6">
            <a:extLst>
              <a:ext uri="{FF2B5EF4-FFF2-40B4-BE49-F238E27FC236}">
                <a16:creationId xmlns:a16="http://schemas.microsoft.com/office/drawing/2014/main" id="{7F478C97-C6CD-D33B-BB58-54B847EDCD18}"/>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2" name="Line 7">
            <a:extLst>
              <a:ext uri="{FF2B5EF4-FFF2-40B4-BE49-F238E27FC236}">
                <a16:creationId xmlns:a16="http://schemas.microsoft.com/office/drawing/2014/main" id="{D50E4E11-167A-B623-C10F-4A19CB22786F}"/>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3" name="Group 22">
          <a:extLst>
            <a:ext uri="{FF2B5EF4-FFF2-40B4-BE49-F238E27FC236}">
              <a16:creationId xmlns:a16="http://schemas.microsoft.com/office/drawing/2014/main" id="{FA0061B1-34E7-FE40-A5A6-67134F9D6328}"/>
            </a:ext>
          </a:extLst>
        </xdr:cNvPr>
        <xdr:cNvGrpSpPr>
          <a:grpSpLocks/>
        </xdr:cNvGrpSpPr>
      </xdr:nvGrpSpPr>
      <xdr:grpSpPr bwMode="auto">
        <a:xfrm>
          <a:off x="9105900" y="7556500"/>
          <a:ext cx="0" cy="0"/>
          <a:chOff x="17" y="350"/>
          <a:chExt cx="53" cy="40"/>
        </a:xfrm>
      </xdr:grpSpPr>
      <xdr:sp macro="" textlink="">
        <xdr:nvSpPr>
          <xdr:cNvPr id="24" name="Line 2">
            <a:extLst>
              <a:ext uri="{FF2B5EF4-FFF2-40B4-BE49-F238E27FC236}">
                <a16:creationId xmlns:a16="http://schemas.microsoft.com/office/drawing/2014/main" id="{4FD14EF9-8109-26B6-B532-3740EAAE4826}"/>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5" name="Rectangle 24">
            <a:extLst>
              <a:ext uri="{FF2B5EF4-FFF2-40B4-BE49-F238E27FC236}">
                <a16:creationId xmlns:a16="http://schemas.microsoft.com/office/drawing/2014/main" id="{181C1391-AC0E-D533-9769-458F1B0B179F}"/>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6" name="Group 25">
          <a:extLst>
            <a:ext uri="{FF2B5EF4-FFF2-40B4-BE49-F238E27FC236}">
              <a16:creationId xmlns:a16="http://schemas.microsoft.com/office/drawing/2014/main" id="{5A6943FB-4864-E74F-9879-3F2BEECB784C}"/>
            </a:ext>
          </a:extLst>
        </xdr:cNvPr>
        <xdr:cNvGrpSpPr>
          <a:grpSpLocks/>
        </xdr:cNvGrpSpPr>
      </xdr:nvGrpSpPr>
      <xdr:grpSpPr bwMode="auto">
        <a:xfrm>
          <a:off x="9105900" y="7556500"/>
          <a:ext cx="0" cy="0"/>
          <a:chOff x="867" y="350"/>
          <a:chExt cx="53" cy="40"/>
        </a:xfrm>
      </xdr:grpSpPr>
      <xdr:sp macro="" textlink="">
        <xdr:nvSpPr>
          <xdr:cNvPr id="27" name="Rectangle 26">
            <a:extLst>
              <a:ext uri="{FF2B5EF4-FFF2-40B4-BE49-F238E27FC236}">
                <a16:creationId xmlns:a16="http://schemas.microsoft.com/office/drawing/2014/main" id="{4F6FA5CB-7742-942B-D21A-BB840113DB55}"/>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Line 6">
            <a:extLst>
              <a:ext uri="{FF2B5EF4-FFF2-40B4-BE49-F238E27FC236}">
                <a16:creationId xmlns:a16="http://schemas.microsoft.com/office/drawing/2014/main" id="{0FC706AA-F2A5-8038-F2EE-1023A8C5E302}"/>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9" name="Line 7">
            <a:extLst>
              <a:ext uri="{FF2B5EF4-FFF2-40B4-BE49-F238E27FC236}">
                <a16:creationId xmlns:a16="http://schemas.microsoft.com/office/drawing/2014/main" id="{007EFC75-E8B0-0CE6-EBB0-354D0613266E}"/>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0FD4-FFEE-1A4C-98D9-221FCDAA8564}">
  <sheetPr>
    <tabColor theme="7" tint="0.59999389629810485"/>
    <pageSetUpPr fitToPage="1"/>
  </sheetPr>
  <dimension ref="A1:Y70"/>
  <sheetViews>
    <sheetView showGridLines="0" tabSelected="1" zoomScaleNormal="100" workbookViewId="0">
      <pane ySplit="1" topLeftCell="A2" activePane="bottomLeft" state="frozen"/>
      <selection pane="bottomLeft" activeCell="B70" sqref="B70:W70"/>
    </sheetView>
  </sheetViews>
  <sheetFormatPr baseColWidth="10" defaultColWidth="10.33203125" defaultRowHeight="16" x14ac:dyDescent="0.2"/>
  <cols>
    <col min="1" max="1" width="3.33203125" customWidth="1"/>
    <col min="2" max="23" width="6.83203125" customWidth="1"/>
    <col min="24" max="24" width="3.33203125" customWidth="1"/>
  </cols>
  <sheetData>
    <row r="1" spans="1:25" ht="194" customHeight="1" x14ac:dyDescent="0.2"/>
    <row r="2" spans="1:25" ht="45" customHeight="1" x14ac:dyDescent="0.2">
      <c r="A2" s="57"/>
      <c r="B2" s="65" t="s">
        <v>50</v>
      </c>
      <c r="C2" s="58"/>
      <c r="D2" s="58"/>
      <c r="E2" s="58"/>
      <c r="F2" s="58"/>
      <c r="G2" s="58"/>
      <c r="H2" s="58"/>
      <c r="I2" s="58"/>
      <c r="J2" s="58"/>
      <c r="K2" s="58"/>
      <c r="L2" s="58"/>
      <c r="M2" s="58"/>
      <c r="N2" s="58"/>
      <c r="O2" s="58"/>
      <c r="P2" s="58"/>
      <c r="Q2" s="58"/>
      <c r="R2" s="58"/>
      <c r="S2" s="58"/>
      <c r="T2" s="58"/>
      <c r="U2" s="58"/>
      <c r="V2" s="58"/>
      <c r="W2" s="58"/>
    </row>
    <row r="3" spans="1:25" ht="20" customHeight="1" x14ac:dyDescent="0.2">
      <c r="A3" s="56"/>
      <c r="B3" s="87" t="s">
        <v>2</v>
      </c>
      <c r="C3" s="87"/>
      <c r="D3" s="87"/>
      <c r="E3" s="87"/>
      <c r="F3" s="87"/>
      <c r="G3" s="87"/>
      <c r="H3" s="87"/>
      <c r="I3" s="87"/>
      <c r="J3" s="87"/>
      <c r="K3" s="87"/>
      <c r="L3" s="87"/>
      <c r="M3" s="87"/>
      <c r="N3" s="87"/>
      <c r="O3" s="87"/>
      <c r="P3" s="87"/>
      <c r="Q3" s="87"/>
      <c r="R3" s="87"/>
      <c r="S3" s="87"/>
      <c r="T3" s="87"/>
      <c r="U3" s="3"/>
      <c r="V3" s="3"/>
      <c r="W3" s="3"/>
    </row>
    <row r="4" spans="1:25" ht="10" customHeight="1" x14ac:dyDescent="0.2">
      <c r="A4" s="7"/>
      <c r="B4" s="3"/>
      <c r="C4" s="3"/>
      <c r="D4" s="3"/>
      <c r="E4" s="3"/>
      <c r="F4" s="4"/>
      <c r="G4" s="4"/>
      <c r="H4" s="3"/>
      <c r="I4" s="3"/>
      <c r="J4" s="3"/>
      <c r="K4" s="3"/>
      <c r="L4" s="3"/>
      <c r="M4" s="3"/>
      <c r="N4" s="4"/>
      <c r="O4" s="3"/>
      <c r="P4" s="3"/>
      <c r="Q4" s="3"/>
      <c r="R4" s="3"/>
      <c r="S4" s="3"/>
      <c r="T4" s="3"/>
      <c r="U4" s="3"/>
      <c r="V4" s="3"/>
      <c r="W4" s="3"/>
    </row>
    <row r="5" spans="1:25" ht="25" customHeight="1" x14ac:dyDescent="0.2">
      <c r="A5" s="7"/>
      <c r="B5" s="88" t="s">
        <v>3</v>
      </c>
      <c r="C5" s="88"/>
      <c r="D5" s="88"/>
      <c r="E5" s="88"/>
      <c r="F5" s="88"/>
      <c r="G5" s="88"/>
      <c r="H5" s="88"/>
      <c r="I5" s="88"/>
      <c r="J5" s="88"/>
      <c r="K5" s="3"/>
      <c r="L5" s="88" t="s">
        <v>4</v>
      </c>
      <c r="M5" s="88"/>
      <c r="N5" s="88"/>
      <c r="O5" s="88"/>
      <c r="P5" s="88"/>
      <c r="Q5" s="88"/>
      <c r="R5" s="88"/>
      <c r="S5" s="88"/>
      <c r="T5" s="88"/>
      <c r="U5" s="3"/>
      <c r="V5" s="3"/>
      <c r="W5" s="3"/>
    </row>
    <row r="6" spans="1:25" ht="50" customHeight="1" thickBot="1" x14ac:dyDescent="0.25">
      <c r="A6" s="7"/>
      <c r="B6" s="89">
        <f ca="1">IFERROR(I15/I17,"–")</f>
        <v>0.82180225844972765</v>
      </c>
      <c r="C6" s="89"/>
      <c r="D6" s="89"/>
      <c r="E6" s="89"/>
      <c r="F6" s="89"/>
      <c r="G6" s="89"/>
      <c r="H6" s="89"/>
      <c r="I6" s="89"/>
      <c r="J6" s="89"/>
      <c r="K6" s="3"/>
      <c r="L6" s="89">
        <f ca="1">IFERROR(M19/M22, "–")</f>
        <v>0.22665920152972213</v>
      </c>
      <c r="M6" s="89"/>
      <c r="N6" s="89"/>
      <c r="O6" s="89"/>
      <c r="P6" s="89"/>
      <c r="Q6" s="89"/>
      <c r="R6" s="89"/>
      <c r="S6" s="89"/>
      <c r="T6" s="89"/>
      <c r="U6" s="3"/>
      <c r="V6" s="3"/>
      <c r="W6" s="3"/>
      <c r="X6" s="92"/>
      <c r="Y6" s="92"/>
    </row>
    <row r="7" spans="1:25" ht="25" customHeight="1" x14ac:dyDescent="0.2">
      <c r="A7" s="7"/>
      <c r="B7" s="90" t="s">
        <v>5</v>
      </c>
      <c r="C7" s="90"/>
      <c r="D7" s="90"/>
      <c r="E7" s="90"/>
      <c r="F7" s="90"/>
      <c r="G7" s="90"/>
      <c r="H7" s="90"/>
      <c r="I7" s="90"/>
      <c r="J7" s="90"/>
      <c r="K7" s="3"/>
      <c r="L7" s="90" t="s">
        <v>6</v>
      </c>
      <c r="M7" s="90"/>
      <c r="N7" s="90"/>
      <c r="O7" s="90"/>
      <c r="P7" s="90"/>
      <c r="Q7" s="90"/>
      <c r="R7" s="90"/>
      <c r="S7" s="90"/>
      <c r="T7" s="90"/>
      <c r="U7" s="3"/>
      <c r="V7" s="3"/>
      <c r="W7" s="3"/>
      <c r="X7" s="92"/>
      <c r="Y7" s="92"/>
    </row>
    <row r="8" spans="1:25" ht="20" customHeight="1" x14ac:dyDescent="0.2">
      <c r="A8" s="7"/>
      <c r="B8" s="3"/>
      <c r="C8" s="3"/>
      <c r="D8" s="3"/>
      <c r="E8" s="3"/>
      <c r="F8" s="4"/>
      <c r="G8" s="4"/>
      <c r="H8" s="3"/>
      <c r="I8" s="3"/>
      <c r="J8" s="3"/>
      <c r="K8" s="3"/>
      <c r="L8" s="3"/>
      <c r="M8" s="3"/>
      <c r="N8" s="4"/>
      <c r="O8" s="3"/>
      <c r="P8" s="3"/>
      <c r="Q8" s="3"/>
      <c r="R8" s="3"/>
      <c r="S8" s="3"/>
      <c r="T8" s="3"/>
      <c r="U8" s="3"/>
      <c r="V8" s="3"/>
      <c r="W8" s="3"/>
      <c r="X8" s="92"/>
      <c r="Y8" s="92"/>
    </row>
    <row r="9" spans="1:25" ht="20" customHeight="1" x14ac:dyDescent="0.2">
      <c r="A9" s="52"/>
      <c r="B9" s="83" t="s">
        <v>7</v>
      </c>
      <c r="C9" s="83"/>
      <c r="D9" s="83"/>
      <c r="E9" s="83"/>
      <c r="F9" s="5">
        <v>3</v>
      </c>
      <c r="G9" s="6" t="s">
        <v>8</v>
      </c>
      <c r="H9" s="7"/>
      <c r="I9" s="86" t="s">
        <v>9</v>
      </c>
      <c r="J9" s="86"/>
      <c r="K9" s="86"/>
      <c r="L9" s="86"/>
      <c r="M9" s="8">
        <f ca="1">IFERROR(MAX(G44,N44,U44)-MIN(G44,N44,U44),"")</f>
        <v>7.2222222222222854E-2</v>
      </c>
      <c r="N9" s="7"/>
      <c r="O9" s="3"/>
      <c r="P9" s="7"/>
      <c r="Q9" s="7"/>
      <c r="R9" s="7"/>
      <c r="S9" s="3"/>
      <c r="T9" s="7"/>
      <c r="U9" s="60"/>
      <c r="V9" s="84" t="s">
        <v>53</v>
      </c>
      <c r="W9" s="91"/>
      <c r="X9" s="92"/>
      <c r="Y9" s="92"/>
    </row>
    <row r="10" spans="1:25" ht="20" customHeight="1" x14ac:dyDescent="0.2">
      <c r="A10" s="52"/>
      <c r="B10" s="83" t="s">
        <v>10</v>
      </c>
      <c r="C10" s="83"/>
      <c r="D10" s="83"/>
      <c r="E10" s="83"/>
      <c r="F10" s="5">
        <v>12</v>
      </c>
      <c r="G10" s="6" t="s">
        <v>11</v>
      </c>
      <c r="H10" s="7"/>
      <c r="I10" s="86" t="s">
        <v>12</v>
      </c>
      <c r="J10" s="86"/>
      <c r="K10" s="86"/>
      <c r="L10" s="86"/>
      <c r="M10" s="8">
        <f ca="1">AVERAGE(F44,M44,T44)</f>
        <v>0.37222222222222223</v>
      </c>
      <c r="N10" s="7"/>
      <c r="O10" s="3"/>
      <c r="P10" s="7"/>
      <c r="Q10" s="7"/>
      <c r="R10" s="7"/>
      <c r="S10" s="3"/>
      <c r="T10" s="7"/>
      <c r="U10" s="61"/>
      <c r="V10" s="84" t="s">
        <v>52</v>
      </c>
      <c r="W10" s="91"/>
      <c r="X10" s="92"/>
      <c r="Y10" s="92"/>
    </row>
    <row r="11" spans="1:25" ht="20" customHeight="1" x14ac:dyDescent="0.2">
      <c r="A11" s="52"/>
      <c r="B11" s="83" t="s">
        <v>13</v>
      </c>
      <c r="C11" s="83"/>
      <c r="D11" s="83"/>
      <c r="E11" s="83"/>
      <c r="F11" s="5">
        <v>3</v>
      </c>
      <c r="G11" s="6" t="s">
        <v>14</v>
      </c>
      <c r="H11" s="7"/>
      <c r="I11" s="3"/>
      <c r="J11" s="3"/>
      <c r="K11" s="3"/>
      <c r="L11" s="3"/>
      <c r="M11" s="3"/>
      <c r="N11" s="9"/>
      <c r="O11" s="3"/>
      <c r="P11" s="7"/>
      <c r="Q11" s="7"/>
      <c r="R11" s="7"/>
      <c r="S11" s="3"/>
      <c r="T11" s="7"/>
      <c r="U11" s="62"/>
      <c r="V11" s="84" t="s">
        <v>51</v>
      </c>
      <c r="W11" s="85"/>
      <c r="X11" s="92"/>
      <c r="Y11" s="92"/>
    </row>
    <row r="12" spans="1:25" ht="20" customHeight="1" x14ac:dyDescent="0.2">
      <c r="A12" s="7"/>
      <c r="B12" s="3"/>
      <c r="C12" s="3"/>
      <c r="D12" s="3"/>
      <c r="E12" s="3"/>
      <c r="F12" s="4"/>
      <c r="G12" s="4"/>
      <c r="H12" s="3"/>
      <c r="I12" s="3"/>
      <c r="J12" s="3"/>
      <c r="K12" s="3"/>
      <c r="L12" s="3"/>
      <c r="M12" s="3"/>
      <c r="N12" s="4"/>
      <c r="O12" s="3"/>
      <c r="P12" s="3"/>
      <c r="Q12" s="3"/>
      <c r="R12" s="3"/>
      <c r="S12" s="3"/>
      <c r="T12" s="3"/>
      <c r="U12" s="3"/>
      <c r="V12" s="3"/>
      <c r="W12" s="3"/>
      <c r="X12" s="92"/>
      <c r="Y12" s="92"/>
    </row>
    <row r="13" spans="1:25" ht="20" customHeight="1" x14ac:dyDescent="0.2">
      <c r="A13" s="7"/>
      <c r="B13" s="83" t="s">
        <v>15</v>
      </c>
      <c r="C13" s="83"/>
      <c r="D13" s="83"/>
      <c r="E13" s="83"/>
      <c r="F13" s="83"/>
      <c r="G13" s="83"/>
      <c r="H13" s="83"/>
      <c r="I13" s="10">
        <f ca="1">M10/D20</f>
        <v>0.21985955240532912</v>
      </c>
      <c r="J13" s="77" t="s">
        <v>16</v>
      </c>
      <c r="K13" s="77"/>
      <c r="L13" s="77"/>
      <c r="M13" s="77"/>
      <c r="N13" s="77"/>
      <c r="O13" s="77"/>
      <c r="P13" s="77"/>
      <c r="Q13" s="7"/>
      <c r="R13" s="7"/>
      <c r="S13" s="7"/>
      <c r="T13" s="7"/>
      <c r="U13" s="7"/>
      <c r="V13" s="3"/>
      <c r="W13" s="7"/>
      <c r="X13" s="92"/>
      <c r="Y13" s="92"/>
    </row>
    <row r="14" spans="1:25" ht="20" customHeight="1" x14ac:dyDescent="0.2">
      <c r="A14" s="7"/>
      <c r="B14" s="83" t="s">
        <v>54</v>
      </c>
      <c r="C14" s="83"/>
      <c r="D14" s="83"/>
      <c r="E14" s="83"/>
      <c r="F14" s="83"/>
      <c r="G14" s="83"/>
      <c r="H14" s="83"/>
      <c r="I14" s="10">
        <f ca="1">IFERROR((MAX(0,(M9/D21)^2-((I13)^2/(F10*F9))))^0.5,"")</f>
        <v>9.3311571426196969E-3</v>
      </c>
      <c r="J14" s="77" t="s">
        <v>17</v>
      </c>
      <c r="K14" s="77"/>
      <c r="L14" s="77"/>
      <c r="M14" s="77"/>
      <c r="N14" s="77"/>
      <c r="O14" s="77"/>
      <c r="P14" s="77"/>
      <c r="Q14" s="7"/>
      <c r="R14" s="7"/>
      <c r="S14" s="7"/>
      <c r="T14" s="7"/>
      <c r="U14" s="7"/>
      <c r="V14" s="3"/>
      <c r="W14" s="7"/>
    </row>
    <row r="15" spans="1:25" ht="20" customHeight="1" x14ac:dyDescent="0.2">
      <c r="A15" s="7"/>
      <c r="B15" s="82" t="s">
        <v>18</v>
      </c>
      <c r="C15" s="82"/>
      <c r="D15" s="82"/>
      <c r="E15" s="82"/>
      <c r="F15" s="82"/>
      <c r="G15" s="82"/>
      <c r="H15" s="82"/>
      <c r="I15" s="11">
        <f ca="1">IFERROR((I13^2+I14^2)^0.5,"")</f>
        <v>0.22005747721332244</v>
      </c>
      <c r="J15" s="77" t="s">
        <v>19</v>
      </c>
      <c r="K15" s="77"/>
      <c r="L15" s="77"/>
      <c r="M15" s="77"/>
      <c r="N15" s="77"/>
      <c r="O15" s="77"/>
      <c r="P15" s="77"/>
      <c r="Q15" s="7"/>
      <c r="R15" s="7"/>
      <c r="S15" s="7"/>
      <c r="T15" s="7"/>
      <c r="U15" s="7"/>
      <c r="V15" s="3"/>
      <c r="W15" s="7"/>
    </row>
    <row r="16" spans="1:25" ht="20" customHeight="1" x14ac:dyDescent="0.2">
      <c r="A16" s="7"/>
      <c r="B16" s="83" t="s">
        <v>20</v>
      </c>
      <c r="C16" s="83"/>
      <c r="D16" s="83"/>
      <c r="E16" s="83"/>
      <c r="F16" s="83"/>
      <c r="G16" s="83"/>
      <c r="H16" s="83"/>
      <c r="I16" s="12">
        <f ca="1">IFERROR((W44-W43)/D22,"")</f>
        <v>0.15257048092869252</v>
      </c>
      <c r="J16" s="77" t="s">
        <v>21</v>
      </c>
      <c r="K16" s="77"/>
      <c r="L16" s="77"/>
      <c r="M16" s="77"/>
      <c r="N16" s="77"/>
      <c r="O16" s="77"/>
      <c r="P16" s="77"/>
      <c r="Q16" s="7"/>
      <c r="R16" s="7"/>
      <c r="S16" s="7"/>
      <c r="T16" s="7"/>
      <c r="U16" s="7"/>
      <c r="V16" s="3"/>
      <c r="W16" s="7"/>
    </row>
    <row r="17" spans="1:23" ht="20" customHeight="1" x14ac:dyDescent="0.2">
      <c r="A17" s="7"/>
      <c r="B17" s="82" t="s">
        <v>22</v>
      </c>
      <c r="C17" s="82"/>
      <c r="D17" s="82"/>
      <c r="E17" s="82"/>
      <c r="F17" s="82"/>
      <c r="G17" s="82"/>
      <c r="H17" s="82"/>
      <c r="I17" s="13">
        <f ca="1">IFERROR((I16^2+I15^2)^0.5,"")</f>
        <v>0.26777424246612008</v>
      </c>
      <c r="J17" s="77" t="s">
        <v>23</v>
      </c>
      <c r="K17" s="77"/>
      <c r="L17" s="77"/>
      <c r="M17" s="77"/>
      <c r="N17" s="77"/>
      <c r="O17" s="77"/>
      <c r="P17" s="77"/>
      <c r="Q17" s="7"/>
      <c r="R17" s="7"/>
      <c r="S17" s="7"/>
      <c r="T17" s="7"/>
      <c r="U17" s="7"/>
      <c r="V17" s="3"/>
      <c r="W17" s="7"/>
    </row>
    <row r="18" spans="1:23" ht="20" customHeight="1" x14ac:dyDescent="0.2">
      <c r="A18" s="7"/>
      <c r="B18" s="14"/>
      <c r="C18" s="15"/>
      <c r="D18" s="15"/>
      <c r="E18" s="14"/>
      <c r="F18" s="4"/>
      <c r="G18" s="3"/>
      <c r="H18" s="3"/>
      <c r="I18" s="14"/>
      <c r="J18" s="3"/>
      <c r="K18" s="3"/>
      <c r="L18" s="3"/>
      <c r="M18" s="3"/>
      <c r="N18" s="3"/>
      <c r="O18" s="3"/>
      <c r="P18" s="3"/>
      <c r="Q18" s="3"/>
      <c r="R18" s="3"/>
      <c r="S18" s="3"/>
      <c r="T18" s="3"/>
      <c r="U18" s="3"/>
      <c r="V18" s="3"/>
      <c r="W18" s="3"/>
    </row>
    <row r="19" spans="1:23" ht="20" customHeight="1" x14ac:dyDescent="0.2">
      <c r="A19" s="7"/>
      <c r="B19" s="16" t="s">
        <v>24</v>
      </c>
      <c r="C19" s="16" t="s">
        <v>25</v>
      </c>
      <c r="D19" s="16" t="s">
        <v>26</v>
      </c>
      <c r="E19" s="14"/>
      <c r="F19" s="78" t="s">
        <v>27</v>
      </c>
      <c r="G19" s="79"/>
      <c r="H19" s="79"/>
      <c r="I19" s="79"/>
      <c r="J19" s="79"/>
      <c r="K19" s="79"/>
      <c r="L19" s="80"/>
      <c r="M19" s="12">
        <f ca="1">IFERROR(5.15*I15,"")</f>
        <v>1.1332960076486107</v>
      </c>
      <c r="N19" s="77" t="s">
        <v>28</v>
      </c>
      <c r="O19" s="77"/>
      <c r="P19" s="77"/>
      <c r="Q19" s="77"/>
      <c r="R19" s="7"/>
      <c r="S19" s="3"/>
      <c r="T19" s="3"/>
      <c r="U19" s="3"/>
      <c r="V19" s="3"/>
      <c r="W19" s="3"/>
    </row>
    <row r="20" spans="1:23" ht="20" customHeight="1" x14ac:dyDescent="0.2">
      <c r="A20" s="7"/>
      <c r="B20" s="17">
        <f>F9</f>
        <v>3</v>
      </c>
      <c r="C20" s="18">
        <f>F10*F11</f>
        <v>36</v>
      </c>
      <c r="D20" s="19">
        <f>INDEX('EXAMPLE - Gage R&amp;R'!$D$53:$Q$68,MIN(C20,16),MIN(14,B20-1))</f>
        <v>1.6930000000000001</v>
      </c>
      <c r="E20" s="14"/>
      <c r="F20" s="78" t="s">
        <v>29</v>
      </c>
      <c r="G20" s="79"/>
      <c r="H20" s="79"/>
      <c r="I20" s="79"/>
      <c r="J20" s="79"/>
      <c r="K20" s="79"/>
      <c r="L20" s="80"/>
      <c r="M20" s="20">
        <v>50</v>
      </c>
      <c r="N20" s="77" t="s">
        <v>30</v>
      </c>
      <c r="O20" s="77"/>
      <c r="P20" s="77"/>
      <c r="Q20" s="77"/>
      <c r="R20" s="7"/>
      <c r="S20" s="3"/>
      <c r="T20" s="3"/>
      <c r="U20" s="3"/>
      <c r="V20" s="3"/>
      <c r="W20" s="3"/>
    </row>
    <row r="21" spans="1:23" ht="20" customHeight="1" x14ac:dyDescent="0.2">
      <c r="A21" s="7"/>
      <c r="B21" s="17">
        <f>F11</f>
        <v>3</v>
      </c>
      <c r="C21" s="18">
        <v>1</v>
      </c>
      <c r="D21" s="18">
        <f>INDEX('EXAMPLE - Gage R&amp;R'!$D$53:$Q$68,MIN(C21,16),MIN(14,B21-1))</f>
        <v>1.91</v>
      </c>
      <c r="E21" s="14"/>
      <c r="F21" s="78" t="s">
        <v>31</v>
      </c>
      <c r="G21" s="79"/>
      <c r="H21" s="79"/>
      <c r="I21" s="79"/>
      <c r="J21" s="79"/>
      <c r="K21" s="79"/>
      <c r="L21" s="80"/>
      <c r="M21" s="20">
        <v>55</v>
      </c>
      <c r="N21" s="77" t="s">
        <v>32</v>
      </c>
      <c r="O21" s="77"/>
      <c r="P21" s="77"/>
      <c r="Q21" s="77"/>
      <c r="R21" s="7"/>
      <c r="S21" s="3"/>
      <c r="T21" s="3"/>
      <c r="U21" s="3"/>
      <c r="V21" s="3"/>
      <c r="W21" s="3"/>
    </row>
    <row r="22" spans="1:23" ht="20" customHeight="1" x14ac:dyDescent="0.2">
      <c r="A22" s="7"/>
      <c r="B22" s="17">
        <f>F10</f>
        <v>12</v>
      </c>
      <c r="C22" s="18">
        <v>1</v>
      </c>
      <c r="D22" s="18">
        <f>INDEX('EXAMPLE - Gage R&amp;R'!$D$53:$Q$68,MIN(C22,16),MIN(14,B22-1))</f>
        <v>3.35</v>
      </c>
      <c r="E22" s="14"/>
      <c r="F22" s="74" t="s">
        <v>33</v>
      </c>
      <c r="G22" s="75"/>
      <c r="H22" s="75"/>
      <c r="I22" s="75"/>
      <c r="J22" s="75"/>
      <c r="K22" s="75"/>
      <c r="L22" s="76"/>
      <c r="M22" s="12">
        <f>M21-M20</f>
        <v>5</v>
      </c>
      <c r="N22" s="77" t="s">
        <v>34</v>
      </c>
      <c r="O22" s="77"/>
      <c r="P22" s="77"/>
      <c r="Q22" s="77"/>
      <c r="R22" s="7"/>
      <c r="S22" s="3"/>
      <c r="T22" s="3"/>
      <c r="U22" s="3"/>
      <c r="V22" s="3"/>
      <c r="W22" s="3"/>
    </row>
    <row r="23" spans="1:23" ht="20" customHeight="1" x14ac:dyDescent="0.2">
      <c r="A23" s="7"/>
      <c r="B23" s="14"/>
      <c r="C23" s="3"/>
      <c r="D23" s="14"/>
      <c r="E23" s="14"/>
      <c r="F23" s="78" t="s">
        <v>35</v>
      </c>
      <c r="G23" s="79"/>
      <c r="H23" s="79"/>
      <c r="I23" s="79"/>
      <c r="J23" s="79"/>
      <c r="K23" s="79"/>
      <c r="L23" s="80"/>
      <c r="M23" s="12">
        <f ca="1">IFERROR(5.15*I17,"")</f>
        <v>1.3790373487005185</v>
      </c>
      <c r="N23" s="77" t="s">
        <v>36</v>
      </c>
      <c r="O23" s="77"/>
      <c r="P23" s="77"/>
      <c r="Q23" s="77"/>
      <c r="R23" s="7"/>
      <c r="S23" s="3"/>
      <c r="T23" s="3"/>
      <c r="U23" s="3"/>
      <c r="V23" s="3"/>
      <c r="W23" s="3"/>
    </row>
    <row r="24" spans="1:23" ht="20"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row>
    <row r="25" spans="1:23" ht="20" customHeight="1" x14ac:dyDescent="0.2">
      <c r="A25" s="7"/>
      <c r="B25" s="63">
        <v>1</v>
      </c>
      <c r="C25" s="81">
        <v>1</v>
      </c>
      <c r="D25" s="81"/>
      <c r="E25" s="81"/>
      <c r="F25" s="81"/>
      <c r="G25" s="81"/>
      <c r="H25" s="23"/>
      <c r="I25" s="63">
        <v>2</v>
      </c>
      <c r="J25" s="81">
        <v>2</v>
      </c>
      <c r="K25" s="81"/>
      <c r="L25" s="81"/>
      <c r="M25" s="81"/>
      <c r="N25" s="81"/>
      <c r="O25" s="23"/>
      <c r="P25" s="63">
        <v>3</v>
      </c>
      <c r="Q25" s="81">
        <v>3</v>
      </c>
      <c r="R25" s="81"/>
      <c r="S25" s="81"/>
      <c r="T25" s="81"/>
      <c r="U25" s="81"/>
      <c r="V25" s="23"/>
      <c r="W25" s="23"/>
    </row>
    <row r="26" spans="1:23" ht="20" customHeight="1" x14ac:dyDescent="0.2">
      <c r="A26" s="7"/>
      <c r="B26" s="22"/>
      <c r="C26" s="24">
        <v>1</v>
      </c>
      <c r="D26" s="24">
        <v>2</v>
      </c>
      <c r="E26" s="24">
        <v>3</v>
      </c>
      <c r="F26" s="25" t="s">
        <v>12</v>
      </c>
      <c r="G26" s="25" t="s">
        <v>37</v>
      </c>
      <c r="H26" s="26"/>
      <c r="I26" s="22"/>
      <c r="J26" s="24">
        <v>1</v>
      </c>
      <c r="K26" s="24">
        <v>2</v>
      </c>
      <c r="L26" s="24">
        <v>3</v>
      </c>
      <c r="M26" s="25" t="s">
        <v>12</v>
      </c>
      <c r="N26" s="25" t="s">
        <v>37</v>
      </c>
      <c r="O26" s="23"/>
      <c r="P26" s="27"/>
      <c r="Q26" s="24">
        <v>1</v>
      </c>
      <c r="R26" s="24">
        <v>2</v>
      </c>
      <c r="S26" s="24">
        <v>3</v>
      </c>
      <c r="T26" s="25" t="s">
        <v>12</v>
      </c>
      <c r="U26" s="25" t="s">
        <v>37</v>
      </c>
      <c r="V26" s="23"/>
      <c r="W26" s="16" t="s">
        <v>37</v>
      </c>
    </row>
    <row r="27" spans="1:23" ht="20" customHeight="1" x14ac:dyDescent="0.2">
      <c r="A27" s="7"/>
      <c r="B27" s="28">
        <v>1</v>
      </c>
      <c r="C27" s="53">
        <v>57.1</v>
      </c>
      <c r="D27" s="53">
        <v>57.5</v>
      </c>
      <c r="E27" s="53">
        <v>57.8</v>
      </c>
      <c r="F27" s="54">
        <f t="shared" ref="F27:F41" ca="1" si="0">IF(AND(F$42&lt;=$F$11,$B27&lt;=$F$10),MAX(OFFSET(C27,0,0,1,$F$9))-MIN(OFFSET(C27,0,0,1,$F$9)),"")</f>
        <v>0.69999999999999574</v>
      </c>
      <c r="G27" s="55">
        <f t="shared" ref="G27:G41" ca="1" si="1">IFERROR(IF(AND(G$42&lt;=$F$11,$B27&lt;=$F$10),AVERAGE(OFFSET(C27,0,0,1,$F$9)),""),"")</f>
        <v>57.466666666666661</v>
      </c>
      <c r="H27" s="29"/>
      <c r="I27" s="28">
        <v>1</v>
      </c>
      <c r="J27" s="53">
        <v>57.1</v>
      </c>
      <c r="K27" s="53">
        <v>57.1</v>
      </c>
      <c r="L27" s="53">
        <v>57.7</v>
      </c>
      <c r="M27" s="54">
        <f t="shared" ref="M27:M41" ca="1" si="2">IF(AND(M$42&lt;=$F$11,$B27&lt;=$F$10),MAX(OFFSET(J27,0,0,1,$F$9))-MIN(OFFSET(J27,0,0,1,$F$9)),"")</f>
        <v>0.60000000000000142</v>
      </c>
      <c r="N27" s="55">
        <f t="shared" ref="N27:N41" ca="1" si="3">IFERROR(IF(AND(N$42&lt;=$F$11,$B27&lt;=$F$10),AVERAGE(OFFSET(J27,0,0,1,$F$9)),""),"")</f>
        <v>57.300000000000004</v>
      </c>
      <c r="O27" s="30"/>
      <c r="P27" s="28">
        <v>1</v>
      </c>
      <c r="Q27" s="53">
        <v>57.1</v>
      </c>
      <c r="R27" s="53">
        <v>57.1</v>
      </c>
      <c r="S27" s="53">
        <v>57.1</v>
      </c>
      <c r="T27" s="54">
        <f t="shared" ref="T27:T41" ca="1" si="4">IF(AND(T$42&lt;=$F$11,$B27&lt;=$F$10),MAX(OFFSET(Q27,0,0,1,$F$9))-MIN(OFFSET(Q27,0,0,1,$F$9)),"")</f>
        <v>0</v>
      </c>
      <c r="U27" s="55">
        <f t="shared" ref="U27:U41" ca="1" si="5">IFERROR(IF(AND(U$42&lt;=$F$11,$B27&lt;=$F$10),AVERAGE(OFFSET(Q27,0,0,1,$F$9)),""),"")</f>
        <v>57.1</v>
      </c>
      <c r="V27" s="23"/>
      <c r="W27" s="31">
        <f ca="1">IFERROR(IF($B27&lt;=$F$10,AVERAGE(G27,N27,U27),""),"")</f>
        <v>57.288888888888891</v>
      </c>
    </row>
    <row r="28" spans="1:23" ht="20" customHeight="1" x14ac:dyDescent="0.2">
      <c r="A28" s="7"/>
      <c r="B28" s="28">
        <v>2</v>
      </c>
      <c r="C28" s="53">
        <v>57.2</v>
      </c>
      <c r="D28" s="53">
        <v>57.5</v>
      </c>
      <c r="E28" s="53">
        <v>57.1</v>
      </c>
      <c r="F28" s="54">
        <f t="shared" ca="1" si="0"/>
        <v>0.39999999999999858</v>
      </c>
      <c r="G28" s="55">
        <f t="shared" ca="1" si="1"/>
        <v>57.266666666666673</v>
      </c>
      <c r="H28" s="29"/>
      <c r="I28" s="28">
        <v>2</v>
      </c>
      <c r="J28" s="53">
        <v>57.6</v>
      </c>
      <c r="K28" s="53">
        <v>57.4</v>
      </c>
      <c r="L28" s="53">
        <v>57.8</v>
      </c>
      <c r="M28" s="54">
        <f t="shared" ca="1" si="2"/>
        <v>0.39999999999999858</v>
      </c>
      <c r="N28" s="55">
        <f t="shared" ca="1" si="3"/>
        <v>57.6</v>
      </c>
      <c r="O28" s="30"/>
      <c r="P28" s="28">
        <v>2</v>
      </c>
      <c r="Q28" s="53">
        <v>57.6</v>
      </c>
      <c r="R28" s="53">
        <v>57.5</v>
      </c>
      <c r="S28" s="53">
        <v>57.3</v>
      </c>
      <c r="T28" s="54">
        <f t="shared" ca="1" si="4"/>
        <v>0.30000000000000426</v>
      </c>
      <c r="U28" s="55">
        <f t="shared" ca="1" si="5"/>
        <v>57.466666666666661</v>
      </c>
      <c r="V28" s="23"/>
      <c r="W28" s="31">
        <f t="shared" ref="W28:W41" ca="1" si="6">IFERROR(IF($B28&lt;=$F$10,AVERAGE(G28,N28,U28),""),"")</f>
        <v>57.44444444444445</v>
      </c>
    </row>
    <row r="29" spans="1:23" ht="20" customHeight="1" x14ac:dyDescent="0.2">
      <c r="A29" s="7"/>
      <c r="B29" s="28">
        <v>3</v>
      </c>
      <c r="C29" s="53">
        <v>57.3</v>
      </c>
      <c r="D29" s="53">
        <v>57.3</v>
      </c>
      <c r="E29" s="53">
        <v>57.1</v>
      </c>
      <c r="F29" s="54">
        <f t="shared" ca="1" si="0"/>
        <v>0.19999999999999574</v>
      </c>
      <c r="G29" s="55">
        <f t="shared" ca="1" si="1"/>
        <v>57.233333333333327</v>
      </c>
      <c r="H29" s="29"/>
      <c r="I29" s="28">
        <v>3</v>
      </c>
      <c r="J29" s="53">
        <v>57.6</v>
      </c>
      <c r="K29" s="53">
        <v>57.7</v>
      </c>
      <c r="L29" s="53">
        <v>57.2</v>
      </c>
      <c r="M29" s="54">
        <f t="shared" ca="1" si="2"/>
        <v>0.5</v>
      </c>
      <c r="N29" s="55">
        <f t="shared" ca="1" si="3"/>
        <v>57.5</v>
      </c>
      <c r="O29" s="30"/>
      <c r="P29" s="28">
        <v>3</v>
      </c>
      <c r="Q29" s="53">
        <v>57.1</v>
      </c>
      <c r="R29" s="53">
        <v>57.1</v>
      </c>
      <c r="S29" s="53">
        <v>57.1</v>
      </c>
      <c r="T29" s="54">
        <f t="shared" ca="1" si="4"/>
        <v>0</v>
      </c>
      <c r="U29" s="55">
        <f t="shared" ca="1" si="5"/>
        <v>57.1</v>
      </c>
      <c r="V29" s="23"/>
      <c r="W29" s="31">
        <f t="shared" ca="1" si="6"/>
        <v>57.277777777777771</v>
      </c>
    </row>
    <row r="30" spans="1:23" ht="20" customHeight="1" x14ac:dyDescent="0.2">
      <c r="A30" s="7"/>
      <c r="B30" s="28">
        <v>4</v>
      </c>
      <c r="C30" s="53">
        <v>57.1</v>
      </c>
      <c r="D30" s="53">
        <v>57.1</v>
      </c>
      <c r="E30" s="53">
        <v>57.1</v>
      </c>
      <c r="F30" s="54">
        <f t="shared" ca="1" si="0"/>
        <v>0</v>
      </c>
      <c r="G30" s="55">
        <f t="shared" ca="1" si="1"/>
        <v>57.1</v>
      </c>
      <c r="H30" s="29"/>
      <c r="I30" s="28">
        <v>4</v>
      </c>
      <c r="J30" s="53">
        <v>58</v>
      </c>
      <c r="K30" s="53">
        <v>58.1</v>
      </c>
      <c r="L30" s="53">
        <v>57.5</v>
      </c>
      <c r="M30" s="54">
        <f t="shared" ca="1" si="2"/>
        <v>0.60000000000000142</v>
      </c>
      <c r="N30" s="55">
        <f t="shared" ca="1" si="3"/>
        <v>57.866666666666667</v>
      </c>
      <c r="O30" s="30"/>
      <c r="P30" s="28">
        <v>4</v>
      </c>
      <c r="Q30" s="53">
        <v>57.2</v>
      </c>
      <c r="R30" s="53">
        <v>57.5</v>
      </c>
      <c r="S30" s="53">
        <v>57.7</v>
      </c>
      <c r="T30" s="54">
        <f t="shared" ca="1" si="4"/>
        <v>0.5</v>
      </c>
      <c r="U30" s="55">
        <f t="shared" ca="1" si="5"/>
        <v>57.466666666666669</v>
      </c>
      <c r="V30" s="23"/>
      <c r="W30" s="31">
        <f t="shared" ca="1" si="6"/>
        <v>57.477777777777781</v>
      </c>
    </row>
    <row r="31" spans="1:23" ht="20" customHeight="1" x14ac:dyDescent="0.2">
      <c r="A31" s="7"/>
      <c r="B31" s="28">
        <v>5</v>
      </c>
      <c r="C31" s="53">
        <v>57.3</v>
      </c>
      <c r="D31" s="53">
        <v>57.5</v>
      </c>
      <c r="E31" s="53">
        <v>57.6</v>
      </c>
      <c r="F31" s="54">
        <f t="shared" ca="1" si="0"/>
        <v>0.30000000000000426</v>
      </c>
      <c r="G31" s="55">
        <f t="shared" ca="1" si="1"/>
        <v>57.466666666666669</v>
      </c>
      <c r="H31" s="29"/>
      <c r="I31" s="28">
        <v>5</v>
      </c>
      <c r="J31" s="53">
        <v>58</v>
      </c>
      <c r="K31" s="53">
        <v>58</v>
      </c>
      <c r="L31" s="53">
        <v>58.1</v>
      </c>
      <c r="M31" s="54">
        <f t="shared" ca="1" si="2"/>
        <v>0.10000000000000142</v>
      </c>
      <c r="N31" s="55">
        <f t="shared" ca="1" si="3"/>
        <v>58.033333333333331</v>
      </c>
      <c r="O31" s="30"/>
      <c r="P31" s="28">
        <v>5</v>
      </c>
      <c r="Q31" s="53">
        <v>57.7</v>
      </c>
      <c r="R31" s="53">
        <v>57.6</v>
      </c>
      <c r="S31" s="53">
        <v>57.2</v>
      </c>
      <c r="T31" s="54">
        <f t="shared" ca="1" si="4"/>
        <v>0.5</v>
      </c>
      <c r="U31" s="55">
        <f t="shared" ca="1" si="5"/>
        <v>57.5</v>
      </c>
      <c r="V31" s="23"/>
      <c r="W31" s="31">
        <f t="shared" ca="1" si="6"/>
        <v>57.666666666666664</v>
      </c>
    </row>
    <row r="32" spans="1:23" ht="20" customHeight="1" x14ac:dyDescent="0.2">
      <c r="A32" s="7"/>
      <c r="B32" s="28">
        <v>6</v>
      </c>
      <c r="C32" s="53">
        <v>57.1</v>
      </c>
      <c r="D32" s="53">
        <v>57.1</v>
      </c>
      <c r="E32" s="53">
        <v>57.1</v>
      </c>
      <c r="F32" s="54">
        <f t="shared" ca="1" si="0"/>
        <v>0</v>
      </c>
      <c r="G32" s="55">
        <f t="shared" ca="1" si="1"/>
        <v>57.1</v>
      </c>
      <c r="H32" s="29"/>
      <c r="I32" s="28">
        <v>6</v>
      </c>
      <c r="J32" s="53">
        <v>57.5</v>
      </c>
      <c r="K32" s="53">
        <v>57.8</v>
      </c>
      <c r="L32" s="53">
        <v>57.1</v>
      </c>
      <c r="M32" s="54">
        <f t="shared" ca="1" si="2"/>
        <v>0.69999999999999574</v>
      </c>
      <c r="N32" s="55">
        <f t="shared" ca="1" si="3"/>
        <v>57.466666666666669</v>
      </c>
      <c r="O32" s="30"/>
      <c r="P32" s="28">
        <v>6</v>
      </c>
      <c r="Q32" s="53">
        <v>58.1</v>
      </c>
      <c r="R32" s="53">
        <v>58</v>
      </c>
      <c r="S32" s="53">
        <v>57.5</v>
      </c>
      <c r="T32" s="54">
        <f t="shared" ca="1" si="4"/>
        <v>0.60000000000000142</v>
      </c>
      <c r="U32" s="55">
        <f t="shared" ca="1" si="5"/>
        <v>57.866666666666667</v>
      </c>
      <c r="V32" s="23"/>
      <c r="W32" s="31">
        <f t="shared" ca="1" si="6"/>
        <v>57.477777777777781</v>
      </c>
    </row>
    <row r="33" spans="1:23" ht="20" customHeight="1" x14ac:dyDescent="0.2">
      <c r="A33" s="7"/>
      <c r="B33" s="28">
        <v>7</v>
      </c>
      <c r="C33" s="53">
        <v>57.7</v>
      </c>
      <c r="D33" s="53">
        <v>57.5</v>
      </c>
      <c r="E33" s="53">
        <v>57.2</v>
      </c>
      <c r="F33" s="54">
        <f t="shared" ca="1" si="0"/>
        <v>0.5</v>
      </c>
      <c r="G33" s="55">
        <f t="shared" ca="1" si="1"/>
        <v>57.466666666666669</v>
      </c>
      <c r="H33" s="29"/>
      <c r="I33" s="28">
        <v>7</v>
      </c>
      <c r="J33" s="53">
        <v>57.5</v>
      </c>
      <c r="K33" s="53">
        <v>57.1</v>
      </c>
      <c r="L33" s="53">
        <v>57.2</v>
      </c>
      <c r="M33" s="54">
        <f t="shared" ca="1" si="2"/>
        <v>0.39999999999999858</v>
      </c>
      <c r="N33" s="55">
        <f t="shared" ca="1" si="3"/>
        <v>57.266666666666673</v>
      </c>
      <c r="O33" s="30"/>
      <c r="P33" s="28">
        <v>7</v>
      </c>
      <c r="Q33" s="53">
        <v>58</v>
      </c>
      <c r="R33" s="53">
        <v>58</v>
      </c>
      <c r="S33" s="53">
        <v>58.1</v>
      </c>
      <c r="T33" s="54">
        <f t="shared" ca="1" si="4"/>
        <v>0.10000000000000142</v>
      </c>
      <c r="U33" s="55">
        <f t="shared" ca="1" si="5"/>
        <v>58.033333333333331</v>
      </c>
      <c r="V33" s="23"/>
      <c r="W33" s="31">
        <f t="shared" ca="1" si="6"/>
        <v>57.588888888888896</v>
      </c>
    </row>
    <row r="34" spans="1:23" ht="20" customHeight="1" x14ac:dyDescent="0.2">
      <c r="A34" s="7"/>
      <c r="B34" s="28">
        <v>8</v>
      </c>
      <c r="C34" s="53">
        <v>57.7</v>
      </c>
      <c r="D34" s="53">
        <v>57.1</v>
      </c>
      <c r="E34" s="53">
        <v>57.1</v>
      </c>
      <c r="F34" s="54">
        <f t="shared" ca="1" si="0"/>
        <v>0.60000000000000142</v>
      </c>
      <c r="G34" s="55">
        <f t="shared" ca="1" si="1"/>
        <v>57.300000000000004</v>
      </c>
      <c r="H34" s="29"/>
      <c r="I34" s="28">
        <v>8</v>
      </c>
      <c r="J34" s="53">
        <v>57.3</v>
      </c>
      <c r="K34" s="53">
        <v>57.1</v>
      </c>
      <c r="L34" s="53">
        <v>57.3</v>
      </c>
      <c r="M34" s="54">
        <f t="shared" ca="1" si="2"/>
        <v>0.19999999999999574</v>
      </c>
      <c r="N34" s="55">
        <f t="shared" ca="1" si="3"/>
        <v>57.233333333333327</v>
      </c>
      <c r="O34" s="30"/>
      <c r="P34" s="28">
        <v>8</v>
      </c>
      <c r="Q34" s="53">
        <v>57.8</v>
      </c>
      <c r="R34" s="53">
        <v>57.5</v>
      </c>
      <c r="S34" s="53">
        <v>57.1</v>
      </c>
      <c r="T34" s="54">
        <f t="shared" ca="1" si="4"/>
        <v>0.69999999999999574</v>
      </c>
      <c r="U34" s="55">
        <f t="shared" ca="1" si="5"/>
        <v>57.466666666666669</v>
      </c>
      <c r="V34" s="23"/>
      <c r="W34" s="31">
        <f t="shared" ca="1" si="6"/>
        <v>57.333333333333336</v>
      </c>
    </row>
    <row r="35" spans="1:23" ht="20" customHeight="1" x14ac:dyDescent="0.2">
      <c r="A35" s="7"/>
      <c r="B35" s="28">
        <v>9</v>
      </c>
      <c r="C35" s="53">
        <v>57.8</v>
      </c>
      <c r="D35" s="53">
        <v>57.6</v>
      </c>
      <c r="E35" s="53">
        <v>57.4</v>
      </c>
      <c r="F35" s="54">
        <f t="shared" ca="1" si="0"/>
        <v>0.39999999999999858</v>
      </c>
      <c r="G35" s="55">
        <f t="shared" ca="1" si="1"/>
        <v>57.6</v>
      </c>
      <c r="H35" s="29"/>
      <c r="I35" s="28">
        <v>9</v>
      </c>
      <c r="J35" s="53">
        <v>57.1</v>
      </c>
      <c r="K35" s="53">
        <v>57.1</v>
      </c>
      <c r="L35" s="53">
        <v>57.1</v>
      </c>
      <c r="M35" s="54">
        <f t="shared" ca="1" si="2"/>
        <v>0</v>
      </c>
      <c r="N35" s="55">
        <f t="shared" ca="1" si="3"/>
        <v>57.1</v>
      </c>
      <c r="O35" s="30"/>
      <c r="P35" s="28">
        <v>9</v>
      </c>
      <c r="Q35" s="53">
        <v>57.1</v>
      </c>
      <c r="R35" s="53">
        <v>57.1</v>
      </c>
      <c r="S35" s="53">
        <v>57.7</v>
      </c>
      <c r="T35" s="54">
        <f t="shared" ca="1" si="4"/>
        <v>0.60000000000000142</v>
      </c>
      <c r="U35" s="55">
        <f t="shared" ca="1" si="5"/>
        <v>57.300000000000004</v>
      </c>
      <c r="V35" s="23"/>
      <c r="W35" s="31">
        <f t="shared" ca="1" si="6"/>
        <v>57.333333333333336</v>
      </c>
    </row>
    <row r="36" spans="1:23" ht="20" customHeight="1" x14ac:dyDescent="0.2">
      <c r="A36" s="7"/>
      <c r="B36" s="28">
        <v>10</v>
      </c>
      <c r="C36" s="53">
        <v>57.2</v>
      </c>
      <c r="D36" s="53">
        <v>57.6</v>
      </c>
      <c r="E36" s="53">
        <v>57.7</v>
      </c>
      <c r="F36" s="54">
        <f t="shared" ca="1" si="0"/>
        <v>0.5</v>
      </c>
      <c r="G36" s="55">
        <f t="shared" ca="1" si="1"/>
        <v>57.5</v>
      </c>
      <c r="H36" s="29"/>
      <c r="I36" s="28">
        <v>10</v>
      </c>
      <c r="J36" s="53">
        <v>57.5</v>
      </c>
      <c r="K36" s="53">
        <v>57.6</v>
      </c>
      <c r="L36" s="53">
        <v>57.3</v>
      </c>
      <c r="M36" s="54">
        <f t="shared" ca="1" si="2"/>
        <v>0.30000000000000426</v>
      </c>
      <c r="N36" s="55">
        <f t="shared" ca="1" si="3"/>
        <v>57.466666666666661</v>
      </c>
      <c r="O36" s="30"/>
      <c r="P36" s="28">
        <v>10</v>
      </c>
      <c r="Q36" s="53">
        <v>57.4</v>
      </c>
      <c r="R36" s="53">
        <v>57.6</v>
      </c>
      <c r="S36" s="53">
        <v>57.8</v>
      </c>
      <c r="T36" s="54">
        <f t="shared" ca="1" si="4"/>
        <v>0.39999999999999858</v>
      </c>
      <c r="U36" s="55">
        <f t="shared" ca="1" si="5"/>
        <v>57.6</v>
      </c>
      <c r="V36" s="23"/>
      <c r="W36" s="31">
        <f t="shared" ca="1" si="6"/>
        <v>57.522222222222219</v>
      </c>
    </row>
    <row r="37" spans="1:23" ht="20" customHeight="1" x14ac:dyDescent="0.2">
      <c r="A37" s="7"/>
      <c r="B37" s="28">
        <v>11</v>
      </c>
      <c r="C37" s="53">
        <v>57.5</v>
      </c>
      <c r="D37" s="53">
        <v>58</v>
      </c>
      <c r="E37" s="53">
        <v>58.1</v>
      </c>
      <c r="F37" s="54">
        <f t="shared" ca="1" si="0"/>
        <v>0.60000000000000142</v>
      </c>
      <c r="G37" s="55">
        <f t="shared" ca="1" si="1"/>
        <v>57.866666666666667</v>
      </c>
      <c r="H37" s="29"/>
      <c r="I37" s="28">
        <v>11</v>
      </c>
      <c r="J37" s="53">
        <v>57.1</v>
      </c>
      <c r="K37" s="53">
        <v>57.1</v>
      </c>
      <c r="L37" s="53">
        <v>57.1</v>
      </c>
      <c r="M37" s="54">
        <f t="shared" ca="1" si="2"/>
        <v>0</v>
      </c>
      <c r="N37" s="55">
        <f t="shared" ca="1" si="3"/>
        <v>57.1</v>
      </c>
      <c r="O37" s="30"/>
      <c r="P37" s="28">
        <v>11</v>
      </c>
      <c r="Q37" s="53">
        <v>57.6</v>
      </c>
      <c r="R37" s="53">
        <v>57.7</v>
      </c>
      <c r="S37" s="53">
        <v>57.2</v>
      </c>
      <c r="T37" s="54">
        <f t="shared" ca="1" si="4"/>
        <v>0.5</v>
      </c>
      <c r="U37" s="55">
        <f t="shared" ca="1" si="5"/>
        <v>57.5</v>
      </c>
      <c r="V37" s="23"/>
      <c r="W37" s="31">
        <f t="shared" ca="1" si="6"/>
        <v>57.488888888888887</v>
      </c>
    </row>
    <row r="38" spans="1:23" ht="20" customHeight="1" x14ac:dyDescent="0.2">
      <c r="A38" s="7"/>
      <c r="B38" s="28">
        <v>12</v>
      </c>
      <c r="C38" s="53">
        <v>58.1</v>
      </c>
      <c r="D38" s="53">
        <v>58</v>
      </c>
      <c r="E38" s="53">
        <v>58</v>
      </c>
      <c r="F38" s="54">
        <f t="shared" ca="1" si="0"/>
        <v>0.10000000000000142</v>
      </c>
      <c r="G38" s="55">
        <f t="shared" ca="1" si="1"/>
        <v>58.033333333333331</v>
      </c>
      <c r="H38" s="29"/>
      <c r="I38" s="28">
        <v>12</v>
      </c>
      <c r="J38" s="53">
        <v>57.5</v>
      </c>
      <c r="K38" s="53">
        <v>57.2</v>
      </c>
      <c r="L38" s="53">
        <v>57.7</v>
      </c>
      <c r="M38" s="54">
        <f t="shared" ca="1" si="2"/>
        <v>0.5</v>
      </c>
      <c r="N38" s="55">
        <f t="shared" ca="1" si="3"/>
        <v>57.466666666666669</v>
      </c>
      <c r="O38" s="30"/>
      <c r="P38" s="28">
        <v>12</v>
      </c>
      <c r="Q38" s="53">
        <v>58</v>
      </c>
      <c r="R38" s="53">
        <v>58.1</v>
      </c>
      <c r="S38" s="53">
        <v>57.5</v>
      </c>
      <c r="T38" s="54">
        <f t="shared" ca="1" si="4"/>
        <v>0.60000000000000142</v>
      </c>
      <c r="U38" s="55">
        <f t="shared" ca="1" si="5"/>
        <v>57.866666666666667</v>
      </c>
      <c r="V38" s="23"/>
      <c r="W38" s="31">
        <f t="shared" ca="1" si="6"/>
        <v>57.788888888888891</v>
      </c>
    </row>
    <row r="39" spans="1:23" ht="20" customHeight="1" x14ac:dyDescent="0.2">
      <c r="A39" s="7"/>
      <c r="B39" s="28">
        <v>13</v>
      </c>
      <c r="C39" s="53"/>
      <c r="D39" s="53"/>
      <c r="E39" s="53"/>
      <c r="F39" s="54" t="str">
        <f t="shared" ca="1" si="0"/>
        <v/>
      </c>
      <c r="G39" s="55" t="str">
        <f t="shared" ca="1" si="1"/>
        <v/>
      </c>
      <c r="H39" s="29"/>
      <c r="I39" s="28">
        <v>13</v>
      </c>
      <c r="J39" s="53"/>
      <c r="K39" s="53"/>
      <c r="L39" s="53"/>
      <c r="M39" s="54" t="str">
        <f t="shared" ca="1" si="2"/>
        <v/>
      </c>
      <c r="N39" s="55" t="str">
        <f t="shared" ca="1" si="3"/>
        <v/>
      </c>
      <c r="O39" s="30"/>
      <c r="P39" s="28">
        <v>13</v>
      </c>
      <c r="Q39" s="53"/>
      <c r="R39" s="53"/>
      <c r="S39" s="53"/>
      <c r="T39" s="54" t="str">
        <f t="shared" ca="1" si="4"/>
        <v/>
      </c>
      <c r="U39" s="55" t="str">
        <f t="shared" ca="1" si="5"/>
        <v/>
      </c>
      <c r="V39" s="23"/>
      <c r="W39" s="31" t="str">
        <f t="shared" si="6"/>
        <v/>
      </c>
    </row>
    <row r="40" spans="1:23" ht="20" customHeight="1" x14ac:dyDescent="0.2">
      <c r="A40" s="7"/>
      <c r="B40" s="28">
        <v>14</v>
      </c>
      <c r="C40" s="53"/>
      <c r="D40" s="53"/>
      <c r="E40" s="53"/>
      <c r="F40" s="54" t="str">
        <f t="shared" ca="1" si="0"/>
        <v/>
      </c>
      <c r="G40" s="55" t="str">
        <f t="shared" ca="1" si="1"/>
        <v/>
      </c>
      <c r="H40" s="29"/>
      <c r="I40" s="28">
        <v>14</v>
      </c>
      <c r="J40" s="53"/>
      <c r="K40" s="53"/>
      <c r="L40" s="53"/>
      <c r="M40" s="54" t="str">
        <f t="shared" ca="1" si="2"/>
        <v/>
      </c>
      <c r="N40" s="55" t="str">
        <f t="shared" ca="1" si="3"/>
        <v/>
      </c>
      <c r="O40" s="30"/>
      <c r="P40" s="28">
        <v>14</v>
      </c>
      <c r="Q40" s="53"/>
      <c r="R40" s="53"/>
      <c r="S40" s="53"/>
      <c r="T40" s="54" t="str">
        <f t="shared" ca="1" si="4"/>
        <v/>
      </c>
      <c r="U40" s="55" t="str">
        <f t="shared" ca="1" si="5"/>
        <v/>
      </c>
      <c r="V40" s="23"/>
      <c r="W40" s="31" t="str">
        <f t="shared" si="6"/>
        <v/>
      </c>
    </row>
    <row r="41" spans="1:23" ht="20" customHeight="1" x14ac:dyDescent="0.2">
      <c r="A41" s="7"/>
      <c r="B41" s="28">
        <v>15</v>
      </c>
      <c r="C41" s="53"/>
      <c r="D41" s="53"/>
      <c r="E41" s="53"/>
      <c r="F41" s="54" t="str">
        <f t="shared" ca="1" si="0"/>
        <v/>
      </c>
      <c r="G41" s="55" t="str">
        <f t="shared" ca="1" si="1"/>
        <v/>
      </c>
      <c r="H41" s="29"/>
      <c r="I41" s="28">
        <v>15</v>
      </c>
      <c r="J41" s="53"/>
      <c r="K41" s="53"/>
      <c r="L41" s="53"/>
      <c r="M41" s="54" t="str">
        <f t="shared" ca="1" si="2"/>
        <v/>
      </c>
      <c r="N41" s="55" t="str">
        <f t="shared" ca="1" si="3"/>
        <v/>
      </c>
      <c r="O41" s="30"/>
      <c r="P41" s="28">
        <v>15</v>
      </c>
      <c r="Q41" s="53"/>
      <c r="R41" s="53"/>
      <c r="S41" s="53"/>
      <c r="T41" s="54" t="str">
        <f t="shared" ca="1" si="4"/>
        <v/>
      </c>
      <c r="U41" s="55" t="str">
        <f t="shared" ca="1" si="5"/>
        <v/>
      </c>
      <c r="V41" s="23"/>
      <c r="W41" s="31" t="str">
        <f t="shared" si="6"/>
        <v/>
      </c>
    </row>
    <row r="42" spans="1:23" ht="20" customHeight="1" x14ac:dyDescent="0.2">
      <c r="A42" s="7"/>
      <c r="B42" s="7"/>
      <c r="C42" s="32"/>
      <c r="D42" s="32"/>
      <c r="E42" s="32"/>
      <c r="F42" s="32"/>
      <c r="G42" s="32"/>
      <c r="H42" s="32"/>
      <c r="I42" s="32"/>
      <c r="J42" s="32"/>
      <c r="K42" s="32"/>
      <c r="L42" s="32"/>
      <c r="M42" s="32"/>
      <c r="N42" s="32"/>
      <c r="O42" s="32"/>
      <c r="P42" s="32"/>
      <c r="Q42" s="32"/>
      <c r="R42" s="32"/>
      <c r="S42" s="32"/>
      <c r="T42" s="32"/>
      <c r="U42" s="32"/>
      <c r="V42" s="7"/>
      <c r="W42" s="7"/>
    </row>
    <row r="43" spans="1:23" ht="20" customHeight="1" x14ac:dyDescent="0.2">
      <c r="A43" s="7"/>
      <c r="B43" s="63">
        <v>1</v>
      </c>
      <c r="C43" s="33">
        <v>1</v>
      </c>
      <c r="D43" s="33">
        <v>2</v>
      </c>
      <c r="E43" s="33">
        <v>3</v>
      </c>
      <c r="F43" s="34" t="s">
        <v>12</v>
      </c>
      <c r="G43" s="34" t="s">
        <v>37</v>
      </c>
      <c r="H43" s="29"/>
      <c r="I43" s="64">
        <v>2</v>
      </c>
      <c r="J43" s="33">
        <v>1</v>
      </c>
      <c r="K43" s="33">
        <v>2</v>
      </c>
      <c r="L43" s="33">
        <v>3</v>
      </c>
      <c r="M43" s="34" t="s">
        <v>12</v>
      </c>
      <c r="N43" s="34" t="s">
        <v>37</v>
      </c>
      <c r="O43" s="30"/>
      <c r="P43" s="64">
        <v>3</v>
      </c>
      <c r="Q43" s="33">
        <v>1</v>
      </c>
      <c r="R43" s="33">
        <v>2</v>
      </c>
      <c r="S43" s="33">
        <v>3</v>
      </c>
      <c r="T43" s="34" t="s">
        <v>12</v>
      </c>
      <c r="U43" s="34" t="s">
        <v>37</v>
      </c>
      <c r="V43" s="59" t="s">
        <v>38</v>
      </c>
      <c r="W43" s="31">
        <f ca="1">IFERROR(MIN(W27:W41),"")</f>
        <v>57.277777777777771</v>
      </c>
    </row>
    <row r="44" spans="1:23" ht="20" customHeight="1" x14ac:dyDescent="0.2">
      <c r="A44" s="7"/>
      <c r="B44" s="35" t="s">
        <v>39</v>
      </c>
      <c r="C44" s="36">
        <f ca="1">IFERROR(IF(AND(C26&lt;=$F$11,C43&lt;=$F$9),AVERAGE(OFFSET(C27,0,0,$F$10,1)),""),"")</f>
        <v>57.425000000000004</v>
      </c>
      <c r="D44" s="36">
        <f ca="1">IFERROR(IF(AND(D26&lt;=$F$11,D43&lt;=$F$9),AVERAGE(OFFSET(D27,0,0,$F$10,1)),""),"")</f>
        <v>57.483333333333341</v>
      </c>
      <c r="E44" s="36">
        <f ca="1">IFERROR(IF(AND(E26&lt;=$F$11,E43&lt;=$F$9),AVERAGE(OFFSET(E27,0,0,$F$10,1)),""),"")</f>
        <v>57.44166666666667</v>
      </c>
      <c r="F44" s="37">
        <f ca="1">IFERROR(IF(B25&lt;=$F$11,AVERAGE(OFFSET(F27,0,0,$F$10,1)),""),"")</f>
        <v>0.35833333333333311</v>
      </c>
      <c r="G44" s="37">
        <f ca="1">IFERROR(IF(B43&lt;=$F$11,AVERAGE(OFFSET(G27,0,0,$F$10,1)),""),"")</f>
        <v>57.449999999999996</v>
      </c>
      <c r="H44" s="29"/>
      <c r="I44" s="38" t="s">
        <v>39</v>
      </c>
      <c r="J44" s="36">
        <f ca="1">IFERROR(IF(AND(J26&lt;=$F$11,J43&lt;=$F$9),AVERAGE(OFFSET(J27,0,0,$F$10,1)),""),"")</f>
        <v>57.483333333333341</v>
      </c>
      <c r="K44" s="36">
        <f ca="1">IFERROR(IF(AND(K26&lt;=$F$11,K43&lt;=$F$9),AVERAGE(OFFSET(K27,0,0,$F$10,1)),""),"")</f>
        <v>57.44166666666667</v>
      </c>
      <c r="L44" s="36">
        <f ca="1">IFERROR(IF(AND(L26&lt;=$F$11,L43&lt;=$F$9),AVERAGE(OFFSET(L27,0,0,$F$10,1)),""),"")</f>
        <v>57.425000000000004</v>
      </c>
      <c r="M44" s="37">
        <f ca="1">IFERROR(IF(I25&lt;=$F$11,AVERAGE(OFFSET(M27,0,0,$F$10,1)),""),"")</f>
        <v>0.35833333333333311</v>
      </c>
      <c r="N44" s="37">
        <f ca="1">IFERROR(IF(I43&lt;=$F$11,AVERAGE(OFFSET(N27,0,0,$F$10,1)),""),"")</f>
        <v>57.45000000000001</v>
      </c>
      <c r="O44" s="30"/>
      <c r="P44" s="38" t="s">
        <v>39</v>
      </c>
      <c r="Q44" s="36">
        <f ca="1">IFERROR(IF(AND(Q26&lt;=$F$11,Q43&lt;=$F$9),AVERAGE(OFFSET(Q27,0,0,$F$10,1)),""),"")</f>
        <v>57.558333333333337</v>
      </c>
      <c r="R44" s="36">
        <f ca="1">IFERROR(IF(AND(R26&lt;=$F$11,R43&lt;=$F$9),AVERAGE(OFFSET(R27,0,0,$F$10,1)),""),"")</f>
        <v>57.56666666666667</v>
      </c>
      <c r="S44" s="36">
        <f ca="1">IFERROR(IF(AND(S26&lt;=$F$11,S43&lt;=$F$9),AVERAGE(OFFSET(S27,0,0,$F$10,1)),""),"")</f>
        <v>57.44166666666667</v>
      </c>
      <c r="T44" s="37">
        <f ca="1">IFERROR(IF(P25&lt;=$F$11,AVERAGE(OFFSET(T27,0,0,$F$10,1)),""),"")</f>
        <v>0.40000000000000036</v>
      </c>
      <c r="U44" s="37">
        <f ca="1">IFERROR(IF(P43&lt;=$F$11,AVERAGE(OFFSET(U27,0,0,$F$10,1)),""),"")</f>
        <v>57.522222222222219</v>
      </c>
      <c r="V44" s="59" t="s">
        <v>40</v>
      </c>
      <c r="W44" s="31">
        <f ca="1">IFERROR(MAX(W27:W41),"")</f>
        <v>57.788888888888891</v>
      </c>
    </row>
    <row r="45" spans="1:23" ht="20" customHeight="1" x14ac:dyDescent="0.2">
      <c r="A45" s="7"/>
      <c r="B45" s="3"/>
      <c r="C45" s="3"/>
      <c r="D45" s="3"/>
      <c r="E45" s="3"/>
      <c r="F45" s="3"/>
      <c r="G45" s="3"/>
      <c r="H45" s="3"/>
      <c r="I45" s="3"/>
      <c r="J45" s="3"/>
      <c r="K45" s="3"/>
      <c r="L45" s="39"/>
      <c r="M45" s="3"/>
      <c r="N45" s="3"/>
      <c r="O45" s="3"/>
      <c r="P45" s="3"/>
      <c r="Q45" s="3"/>
      <c r="R45" s="3"/>
      <c r="S45" s="3"/>
      <c r="T45" s="3"/>
      <c r="U45" s="3"/>
      <c r="V45" s="3"/>
      <c r="W45" s="3"/>
    </row>
    <row r="46" spans="1:23" ht="20" customHeight="1" thickBot="1" x14ac:dyDescent="0.25">
      <c r="A46" s="7"/>
      <c r="B46" s="40"/>
      <c r="C46" s="41"/>
      <c r="D46" s="42"/>
      <c r="E46" s="42"/>
      <c r="F46" s="42"/>
      <c r="G46" s="42"/>
      <c r="H46" s="41"/>
      <c r="I46" s="42"/>
      <c r="J46" s="42"/>
      <c r="K46" s="42"/>
      <c r="L46" s="42"/>
      <c r="M46" s="41"/>
      <c r="N46" s="42"/>
      <c r="O46" s="42"/>
      <c r="P46" s="42"/>
      <c r="Q46" s="42"/>
      <c r="R46" s="41"/>
      <c r="S46" s="41"/>
      <c r="T46" s="41"/>
      <c r="U46" s="41"/>
      <c r="V46" s="40"/>
      <c r="W46" s="40"/>
    </row>
    <row r="47" spans="1:23" ht="35" customHeight="1" x14ac:dyDescent="0.2">
      <c r="A47" s="44"/>
      <c r="B47" s="43"/>
      <c r="C47" s="43"/>
      <c r="D47" s="72" t="s">
        <v>41</v>
      </c>
      <c r="E47" s="72"/>
      <c r="F47" s="72"/>
      <c r="G47" s="72"/>
      <c r="H47" s="43"/>
      <c r="I47" s="73" t="s">
        <v>42</v>
      </c>
      <c r="J47" s="73"/>
      <c r="K47" s="73"/>
      <c r="L47" s="73"/>
      <c r="M47" s="43"/>
      <c r="N47" s="73" t="s">
        <v>43</v>
      </c>
      <c r="O47" s="73"/>
      <c r="P47" s="73"/>
      <c r="Q47" s="73"/>
      <c r="R47" s="43"/>
      <c r="S47" s="44"/>
      <c r="T47" s="44"/>
      <c r="U47" s="44"/>
      <c r="V47" s="44"/>
      <c r="W47" s="44"/>
    </row>
    <row r="48" spans="1:23" ht="50" customHeight="1" x14ac:dyDescent="0.2">
      <c r="A48" s="44"/>
      <c r="B48" s="43"/>
      <c r="C48" s="43"/>
      <c r="D48" s="45" t="s">
        <v>24</v>
      </c>
      <c r="E48" s="69" t="s">
        <v>44</v>
      </c>
      <c r="F48" s="69"/>
      <c r="G48" s="69"/>
      <c r="H48" s="43"/>
      <c r="I48" s="45" t="s">
        <v>24</v>
      </c>
      <c r="J48" s="69" t="s">
        <v>45</v>
      </c>
      <c r="K48" s="69"/>
      <c r="L48" s="69"/>
      <c r="M48" s="43"/>
      <c r="N48" s="45" t="s">
        <v>24</v>
      </c>
      <c r="O48" s="69" t="s">
        <v>46</v>
      </c>
      <c r="P48" s="69"/>
      <c r="Q48" s="69"/>
      <c r="R48" s="43"/>
      <c r="S48" s="44"/>
      <c r="T48" s="44"/>
      <c r="U48" s="44"/>
      <c r="V48" s="44"/>
      <c r="W48" s="44"/>
    </row>
    <row r="49" spans="1:23" ht="50" customHeight="1" x14ac:dyDescent="0.2">
      <c r="A49" s="44"/>
      <c r="B49" s="44"/>
      <c r="C49" s="44"/>
      <c r="D49" s="46" t="s">
        <v>25</v>
      </c>
      <c r="E49" s="69" t="s">
        <v>47</v>
      </c>
      <c r="F49" s="69"/>
      <c r="G49" s="69"/>
      <c r="H49" s="44"/>
      <c r="I49" s="46" t="s">
        <v>25</v>
      </c>
      <c r="J49" s="69" t="s">
        <v>48</v>
      </c>
      <c r="K49" s="69"/>
      <c r="L49" s="69"/>
      <c r="M49" s="44"/>
      <c r="N49" s="46" t="s">
        <v>25</v>
      </c>
      <c r="O49" s="69" t="s">
        <v>48</v>
      </c>
      <c r="P49" s="69"/>
      <c r="Q49" s="69"/>
      <c r="R49" s="44"/>
      <c r="S49" s="44"/>
      <c r="T49" s="44"/>
      <c r="U49" s="44"/>
      <c r="V49" s="44"/>
      <c r="W49" s="44"/>
    </row>
    <row r="50" spans="1:23" x14ac:dyDescent="0.2">
      <c r="A50" s="21"/>
      <c r="B50" s="21"/>
      <c r="C50" s="21"/>
      <c r="D50" s="21"/>
      <c r="E50" s="21"/>
      <c r="F50" s="21"/>
      <c r="G50" s="21"/>
      <c r="H50" s="21"/>
      <c r="I50" s="21"/>
      <c r="J50" s="21"/>
      <c r="K50" s="21"/>
      <c r="L50" s="21"/>
      <c r="M50" s="21"/>
      <c r="N50" s="21"/>
      <c r="O50" s="21"/>
      <c r="P50" s="21"/>
      <c r="Q50" s="21"/>
      <c r="R50" s="21"/>
      <c r="S50" s="21"/>
      <c r="T50" s="21"/>
      <c r="U50" s="21"/>
      <c r="V50" s="21"/>
      <c r="W50" s="21"/>
    </row>
    <row r="51" spans="1:23" ht="38" customHeight="1" x14ac:dyDescent="0.2">
      <c r="A51" s="44"/>
      <c r="B51" s="47"/>
      <c r="C51" s="47"/>
      <c r="D51" s="70" t="s">
        <v>24</v>
      </c>
      <c r="E51" s="70"/>
      <c r="F51" s="70"/>
      <c r="G51" s="70"/>
      <c r="H51" s="70"/>
      <c r="I51" s="70"/>
      <c r="J51" s="70"/>
      <c r="K51" s="70"/>
      <c r="L51" s="70"/>
      <c r="M51" s="70"/>
      <c r="N51" s="70"/>
      <c r="O51" s="70"/>
      <c r="P51" s="70"/>
      <c r="Q51" s="70"/>
      <c r="R51" s="43"/>
      <c r="S51" s="44"/>
      <c r="T51" s="44"/>
      <c r="U51" s="44"/>
      <c r="V51" s="44"/>
      <c r="W51" s="44"/>
    </row>
    <row r="52" spans="1:23" ht="30" customHeight="1" x14ac:dyDescent="0.2">
      <c r="A52" s="44"/>
      <c r="B52" s="47"/>
      <c r="C52" s="48"/>
      <c r="D52" s="49">
        <v>2</v>
      </c>
      <c r="E52" s="49">
        <v>3</v>
      </c>
      <c r="F52" s="49">
        <v>4</v>
      </c>
      <c r="G52" s="49">
        <v>5</v>
      </c>
      <c r="H52" s="49">
        <v>6</v>
      </c>
      <c r="I52" s="49">
        <v>7</v>
      </c>
      <c r="J52" s="49">
        <v>8</v>
      </c>
      <c r="K52" s="49">
        <v>9</v>
      </c>
      <c r="L52" s="49">
        <v>10</v>
      </c>
      <c r="M52" s="49">
        <v>11</v>
      </c>
      <c r="N52" s="49">
        <v>12</v>
      </c>
      <c r="O52" s="49">
        <v>13</v>
      </c>
      <c r="P52" s="49">
        <v>14</v>
      </c>
      <c r="Q52" s="49">
        <v>15</v>
      </c>
      <c r="R52" s="43"/>
      <c r="S52" s="44"/>
      <c r="T52" s="44"/>
      <c r="U52" s="44"/>
      <c r="V52" s="44"/>
      <c r="W52" s="44"/>
    </row>
    <row r="53" spans="1:23" ht="20" customHeight="1" x14ac:dyDescent="0.2">
      <c r="A53" s="44"/>
      <c r="B53" s="71" t="s">
        <v>25</v>
      </c>
      <c r="C53" s="49">
        <v>1</v>
      </c>
      <c r="D53" s="50">
        <v>1.41</v>
      </c>
      <c r="E53" s="50">
        <v>1.91</v>
      </c>
      <c r="F53" s="50">
        <v>2.2400000000000002</v>
      </c>
      <c r="G53" s="50">
        <v>2.48</v>
      </c>
      <c r="H53" s="50">
        <v>2.67</v>
      </c>
      <c r="I53" s="50">
        <v>2.83</v>
      </c>
      <c r="J53" s="50">
        <v>2.96</v>
      </c>
      <c r="K53" s="50">
        <v>3.08</v>
      </c>
      <c r="L53" s="50">
        <v>3.18</v>
      </c>
      <c r="M53" s="50">
        <v>3.27</v>
      </c>
      <c r="N53" s="50">
        <v>3.35</v>
      </c>
      <c r="O53" s="50">
        <v>3.42</v>
      </c>
      <c r="P53" s="50">
        <v>3.49</v>
      </c>
      <c r="Q53" s="50">
        <v>3.55</v>
      </c>
      <c r="R53" s="43"/>
      <c r="S53" s="44"/>
      <c r="T53" s="44"/>
      <c r="U53" s="44"/>
      <c r="V53" s="44"/>
      <c r="W53" s="44"/>
    </row>
    <row r="54" spans="1:23" ht="20" customHeight="1" x14ac:dyDescent="0.2">
      <c r="A54" s="44"/>
      <c r="B54" s="71"/>
      <c r="C54" s="49">
        <v>2</v>
      </c>
      <c r="D54" s="50">
        <v>1.28</v>
      </c>
      <c r="E54" s="50">
        <v>1.81</v>
      </c>
      <c r="F54" s="50">
        <v>2.15</v>
      </c>
      <c r="G54" s="50">
        <v>2.4</v>
      </c>
      <c r="H54" s="50">
        <v>2.6</v>
      </c>
      <c r="I54" s="50">
        <v>2.77</v>
      </c>
      <c r="J54" s="50">
        <v>2.91</v>
      </c>
      <c r="K54" s="50">
        <v>3.02</v>
      </c>
      <c r="L54" s="50">
        <v>3.13</v>
      </c>
      <c r="M54" s="50">
        <v>3.22</v>
      </c>
      <c r="N54" s="50">
        <v>3.3</v>
      </c>
      <c r="O54" s="50">
        <v>3.38</v>
      </c>
      <c r="P54" s="50">
        <v>3.45</v>
      </c>
      <c r="Q54" s="50">
        <v>3.51</v>
      </c>
      <c r="R54" s="43"/>
      <c r="S54" s="44"/>
      <c r="T54" s="44"/>
      <c r="U54" s="44"/>
      <c r="V54" s="44"/>
      <c r="W54" s="44"/>
    </row>
    <row r="55" spans="1:23" ht="20" customHeight="1" x14ac:dyDescent="0.2">
      <c r="A55" s="44"/>
      <c r="B55" s="71"/>
      <c r="C55" s="49">
        <v>3</v>
      </c>
      <c r="D55" s="50">
        <v>1.23</v>
      </c>
      <c r="E55" s="50">
        <v>1.77</v>
      </c>
      <c r="F55" s="50">
        <v>2.12</v>
      </c>
      <c r="G55" s="50">
        <v>2.38</v>
      </c>
      <c r="H55" s="50">
        <v>2.58</v>
      </c>
      <c r="I55" s="50">
        <v>2.75</v>
      </c>
      <c r="J55" s="50">
        <v>2.89</v>
      </c>
      <c r="K55" s="50">
        <v>3.01</v>
      </c>
      <c r="L55" s="50">
        <v>3.11</v>
      </c>
      <c r="M55" s="50">
        <v>3.21</v>
      </c>
      <c r="N55" s="50">
        <v>3.29</v>
      </c>
      <c r="O55" s="50">
        <v>3.37</v>
      </c>
      <c r="P55" s="50">
        <v>3.43</v>
      </c>
      <c r="Q55" s="50">
        <v>3.5</v>
      </c>
      <c r="R55" s="43"/>
      <c r="S55" s="44"/>
      <c r="T55" s="44"/>
      <c r="U55" s="44"/>
      <c r="V55" s="44"/>
      <c r="W55" s="44"/>
    </row>
    <row r="56" spans="1:23" ht="20" customHeight="1" x14ac:dyDescent="0.2">
      <c r="A56" s="44"/>
      <c r="B56" s="71"/>
      <c r="C56" s="49">
        <v>4</v>
      </c>
      <c r="D56" s="50">
        <v>1.21</v>
      </c>
      <c r="E56" s="50">
        <v>1.75</v>
      </c>
      <c r="F56" s="50">
        <v>2.11</v>
      </c>
      <c r="G56" s="50">
        <v>2.37</v>
      </c>
      <c r="H56" s="50">
        <v>2.57</v>
      </c>
      <c r="I56" s="50">
        <v>2.74</v>
      </c>
      <c r="J56" s="50">
        <v>2.88</v>
      </c>
      <c r="K56" s="50">
        <v>3</v>
      </c>
      <c r="L56" s="50">
        <v>3.1</v>
      </c>
      <c r="M56" s="50">
        <v>3.2</v>
      </c>
      <c r="N56" s="50">
        <v>3.28</v>
      </c>
      <c r="O56" s="50">
        <v>3.36</v>
      </c>
      <c r="P56" s="50">
        <v>3.43</v>
      </c>
      <c r="Q56" s="50">
        <v>3.49</v>
      </c>
      <c r="R56" s="43"/>
      <c r="S56" s="44"/>
      <c r="T56" s="44"/>
      <c r="U56" s="44"/>
      <c r="V56" s="44"/>
      <c r="W56" s="44"/>
    </row>
    <row r="57" spans="1:23" ht="20" customHeight="1" x14ac:dyDescent="0.2">
      <c r="A57" s="44"/>
      <c r="B57" s="71"/>
      <c r="C57" s="49">
        <v>5</v>
      </c>
      <c r="D57" s="50">
        <v>1.19</v>
      </c>
      <c r="E57" s="50">
        <v>1.74</v>
      </c>
      <c r="F57" s="50">
        <v>2.1</v>
      </c>
      <c r="G57" s="50">
        <v>2.36</v>
      </c>
      <c r="H57" s="50">
        <v>2.56</v>
      </c>
      <c r="I57" s="50">
        <v>2.73</v>
      </c>
      <c r="J57" s="50">
        <v>2.87</v>
      </c>
      <c r="K57" s="50">
        <v>2.99</v>
      </c>
      <c r="L57" s="50">
        <v>3.1</v>
      </c>
      <c r="M57" s="50">
        <v>3.19</v>
      </c>
      <c r="N57" s="50">
        <v>3.28</v>
      </c>
      <c r="O57" s="50">
        <v>3.35</v>
      </c>
      <c r="P57" s="50">
        <v>3.42</v>
      </c>
      <c r="Q57" s="50">
        <v>3.49</v>
      </c>
      <c r="R57" s="43"/>
      <c r="S57" s="44"/>
      <c r="T57" s="44"/>
      <c r="U57" s="44"/>
      <c r="V57" s="44"/>
      <c r="W57" s="44"/>
    </row>
    <row r="58" spans="1:23" ht="20" customHeight="1" x14ac:dyDescent="0.2">
      <c r="A58" s="44"/>
      <c r="B58" s="71"/>
      <c r="C58" s="49">
        <v>6</v>
      </c>
      <c r="D58" s="50">
        <v>1.18</v>
      </c>
      <c r="E58" s="50">
        <v>1.73</v>
      </c>
      <c r="F58" s="50">
        <v>2.09</v>
      </c>
      <c r="G58" s="50">
        <v>2.35</v>
      </c>
      <c r="H58" s="50">
        <v>2.56</v>
      </c>
      <c r="I58" s="50">
        <v>2.73</v>
      </c>
      <c r="J58" s="50">
        <v>2.87</v>
      </c>
      <c r="K58" s="50">
        <v>2.99</v>
      </c>
      <c r="L58" s="50">
        <v>3.1</v>
      </c>
      <c r="M58" s="50">
        <v>3.19</v>
      </c>
      <c r="N58" s="50">
        <v>3.27</v>
      </c>
      <c r="O58" s="50">
        <v>3.35</v>
      </c>
      <c r="P58" s="50">
        <v>3.42</v>
      </c>
      <c r="Q58" s="50">
        <v>3.49</v>
      </c>
      <c r="R58" s="43"/>
      <c r="S58" s="44"/>
      <c r="T58" s="44"/>
      <c r="U58" s="44"/>
      <c r="V58" s="44"/>
      <c r="W58" s="44"/>
    </row>
    <row r="59" spans="1:23" ht="20" customHeight="1" x14ac:dyDescent="0.2">
      <c r="A59" s="44"/>
      <c r="B59" s="71"/>
      <c r="C59" s="49">
        <v>7</v>
      </c>
      <c r="D59" s="50">
        <v>1.17</v>
      </c>
      <c r="E59" s="50">
        <v>1.73</v>
      </c>
      <c r="F59" s="50">
        <v>2.09</v>
      </c>
      <c r="G59" s="50">
        <v>2.35</v>
      </c>
      <c r="H59" s="50">
        <v>2.5499999999999998</v>
      </c>
      <c r="I59" s="50">
        <v>2.72</v>
      </c>
      <c r="J59" s="50">
        <v>2.87</v>
      </c>
      <c r="K59" s="50">
        <v>2.99</v>
      </c>
      <c r="L59" s="50">
        <v>3.1</v>
      </c>
      <c r="M59" s="50">
        <v>3.19</v>
      </c>
      <c r="N59" s="50">
        <v>3.27</v>
      </c>
      <c r="O59" s="50">
        <v>3.35</v>
      </c>
      <c r="P59" s="50">
        <v>3.42</v>
      </c>
      <c r="Q59" s="50">
        <v>3.48</v>
      </c>
      <c r="R59" s="43"/>
      <c r="S59" s="44"/>
      <c r="T59" s="44"/>
      <c r="U59" s="44"/>
      <c r="V59" s="44"/>
      <c r="W59" s="44"/>
    </row>
    <row r="60" spans="1:23" ht="20" customHeight="1" x14ac:dyDescent="0.2">
      <c r="A60" s="44"/>
      <c r="B60" s="71"/>
      <c r="C60" s="49">
        <v>8</v>
      </c>
      <c r="D60" s="50">
        <v>1.17</v>
      </c>
      <c r="E60" s="50">
        <v>1.72</v>
      </c>
      <c r="F60" s="50">
        <v>2.08</v>
      </c>
      <c r="G60" s="50">
        <v>2.35</v>
      </c>
      <c r="H60" s="50">
        <v>2.5499999999999998</v>
      </c>
      <c r="I60" s="50">
        <v>2.72</v>
      </c>
      <c r="J60" s="50">
        <v>2.87</v>
      </c>
      <c r="K60" s="50">
        <v>2.98</v>
      </c>
      <c r="L60" s="50">
        <v>3.09</v>
      </c>
      <c r="M60" s="50">
        <v>3.19</v>
      </c>
      <c r="N60" s="50">
        <v>3.27</v>
      </c>
      <c r="O60" s="50">
        <v>3.35</v>
      </c>
      <c r="P60" s="50">
        <v>3.42</v>
      </c>
      <c r="Q60" s="50">
        <v>3.48</v>
      </c>
      <c r="R60" s="43"/>
      <c r="S60" s="44"/>
      <c r="T60" s="44"/>
      <c r="U60" s="44"/>
      <c r="V60" s="44"/>
      <c r="W60" s="44"/>
    </row>
    <row r="61" spans="1:23" ht="20" customHeight="1" x14ac:dyDescent="0.2">
      <c r="A61" s="44"/>
      <c r="B61" s="71"/>
      <c r="C61" s="49">
        <v>9</v>
      </c>
      <c r="D61" s="50">
        <v>1.1599999999999999</v>
      </c>
      <c r="E61" s="50">
        <v>1.72</v>
      </c>
      <c r="F61" s="50">
        <v>2.08</v>
      </c>
      <c r="G61" s="50">
        <v>2.34</v>
      </c>
      <c r="H61" s="50">
        <v>2.5499999999999998</v>
      </c>
      <c r="I61" s="50">
        <v>2.72</v>
      </c>
      <c r="J61" s="50">
        <v>2.86</v>
      </c>
      <c r="K61" s="50">
        <v>2.98</v>
      </c>
      <c r="L61" s="50">
        <v>3.09</v>
      </c>
      <c r="M61" s="50">
        <v>3.18</v>
      </c>
      <c r="N61" s="50">
        <v>3.27</v>
      </c>
      <c r="O61" s="50">
        <v>3.35</v>
      </c>
      <c r="P61" s="50">
        <v>3.42</v>
      </c>
      <c r="Q61" s="50">
        <v>3.48</v>
      </c>
      <c r="R61" s="43"/>
      <c r="S61" s="44"/>
      <c r="T61" s="44"/>
      <c r="U61" s="44"/>
      <c r="V61" s="44"/>
      <c r="W61" s="44"/>
    </row>
    <row r="62" spans="1:23" ht="20" customHeight="1" x14ac:dyDescent="0.2">
      <c r="A62" s="44"/>
      <c r="B62" s="71"/>
      <c r="C62" s="49">
        <v>10</v>
      </c>
      <c r="D62" s="50">
        <v>1.1599999999999999</v>
      </c>
      <c r="E62" s="50">
        <v>1.72</v>
      </c>
      <c r="F62" s="50">
        <v>2.08</v>
      </c>
      <c r="G62" s="50">
        <v>2.34</v>
      </c>
      <c r="H62" s="50">
        <v>2.5499999999999998</v>
      </c>
      <c r="I62" s="50">
        <v>2.72</v>
      </c>
      <c r="J62" s="50">
        <v>2.86</v>
      </c>
      <c r="K62" s="50">
        <v>2.98</v>
      </c>
      <c r="L62" s="50">
        <v>3.09</v>
      </c>
      <c r="M62" s="50">
        <v>3.18</v>
      </c>
      <c r="N62" s="50">
        <v>3.27</v>
      </c>
      <c r="O62" s="50">
        <v>3.34</v>
      </c>
      <c r="P62" s="50">
        <v>3.42</v>
      </c>
      <c r="Q62" s="50">
        <v>3.48</v>
      </c>
      <c r="R62" s="43"/>
      <c r="S62" s="44"/>
      <c r="T62" s="44"/>
      <c r="U62" s="44"/>
      <c r="V62" s="44"/>
      <c r="W62" s="44"/>
    </row>
    <row r="63" spans="1:23" ht="20" customHeight="1" x14ac:dyDescent="0.2">
      <c r="A63" s="44"/>
      <c r="B63" s="71"/>
      <c r="C63" s="49">
        <v>11</v>
      </c>
      <c r="D63" s="50">
        <v>1.1599999999999999</v>
      </c>
      <c r="E63" s="50">
        <v>1.71</v>
      </c>
      <c r="F63" s="50">
        <v>2.08</v>
      </c>
      <c r="G63" s="50">
        <v>2.34</v>
      </c>
      <c r="H63" s="50">
        <v>2.5499999999999998</v>
      </c>
      <c r="I63" s="50">
        <v>2.72</v>
      </c>
      <c r="J63" s="50">
        <v>2.86</v>
      </c>
      <c r="K63" s="50">
        <v>2.98</v>
      </c>
      <c r="L63" s="50">
        <v>3.09</v>
      </c>
      <c r="M63" s="50">
        <v>3.18</v>
      </c>
      <c r="N63" s="50">
        <v>3.27</v>
      </c>
      <c r="O63" s="50">
        <v>3.34</v>
      </c>
      <c r="P63" s="50">
        <v>3.41</v>
      </c>
      <c r="Q63" s="50">
        <v>3.48</v>
      </c>
      <c r="R63" s="43"/>
      <c r="S63" s="44"/>
      <c r="T63" s="44"/>
      <c r="U63" s="44"/>
      <c r="V63" s="44"/>
      <c r="W63" s="44"/>
    </row>
    <row r="64" spans="1:23" ht="20" customHeight="1" x14ac:dyDescent="0.2">
      <c r="A64" s="44"/>
      <c r="B64" s="71"/>
      <c r="C64" s="49">
        <v>12</v>
      </c>
      <c r="D64" s="50">
        <v>1.1499999999999999</v>
      </c>
      <c r="E64" s="50">
        <v>1.71</v>
      </c>
      <c r="F64" s="50">
        <v>2.0699999999999998</v>
      </c>
      <c r="G64" s="50">
        <v>2.34</v>
      </c>
      <c r="H64" s="50">
        <v>2.5499999999999998</v>
      </c>
      <c r="I64" s="50">
        <v>2.72</v>
      </c>
      <c r="J64" s="50">
        <v>2.85</v>
      </c>
      <c r="K64" s="50">
        <v>2.98</v>
      </c>
      <c r="L64" s="50">
        <v>3.09</v>
      </c>
      <c r="M64" s="50">
        <v>3.18</v>
      </c>
      <c r="N64" s="50">
        <v>3.27</v>
      </c>
      <c r="O64" s="50">
        <v>3.34</v>
      </c>
      <c r="P64" s="50">
        <v>3.41</v>
      </c>
      <c r="Q64" s="50">
        <v>3.48</v>
      </c>
      <c r="R64" s="43"/>
      <c r="S64" s="44"/>
      <c r="T64" s="44"/>
      <c r="U64" s="44"/>
      <c r="V64" s="44"/>
      <c r="W64" s="44"/>
    </row>
    <row r="65" spans="1:23" ht="20" customHeight="1" x14ac:dyDescent="0.2">
      <c r="A65" s="44"/>
      <c r="B65" s="71"/>
      <c r="C65" s="49">
        <v>13</v>
      </c>
      <c r="D65" s="50">
        <v>1.1499999999999999</v>
      </c>
      <c r="E65" s="50">
        <v>1.71</v>
      </c>
      <c r="F65" s="50">
        <v>2.0699999999999998</v>
      </c>
      <c r="G65" s="50">
        <v>2.34</v>
      </c>
      <c r="H65" s="50">
        <v>2.5499999999999998</v>
      </c>
      <c r="I65" s="50">
        <v>2.71</v>
      </c>
      <c r="J65" s="50">
        <v>2.85</v>
      </c>
      <c r="K65" s="50">
        <v>2.98</v>
      </c>
      <c r="L65" s="50">
        <v>3.09</v>
      </c>
      <c r="M65" s="50">
        <v>3.18</v>
      </c>
      <c r="N65" s="50">
        <v>3.27</v>
      </c>
      <c r="O65" s="50">
        <v>3.34</v>
      </c>
      <c r="P65" s="50">
        <v>3.41</v>
      </c>
      <c r="Q65" s="50">
        <v>3.48</v>
      </c>
      <c r="R65" s="43"/>
      <c r="S65" s="44"/>
      <c r="T65" s="44"/>
      <c r="U65" s="44"/>
      <c r="V65" s="44"/>
      <c r="W65" s="44"/>
    </row>
    <row r="66" spans="1:23" ht="20" customHeight="1" x14ac:dyDescent="0.2">
      <c r="A66" s="44"/>
      <c r="B66" s="71"/>
      <c r="C66" s="49">
        <v>14</v>
      </c>
      <c r="D66" s="50">
        <v>1.1499999999999999</v>
      </c>
      <c r="E66" s="50">
        <v>1.71</v>
      </c>
      <c r="F66" s="50">
        <v>2.0699999999999998</v>
      </c>
      <c r="G66" s="50">
        <v>2.34</v>
      </c>
      <c r="H66" s="50">
        <v>2.54</v>
      </c>
      <c r="I66" s="50">
        <v>2.71</v>
      </c>
      <c r="J66" s="50">
        <v>2.85</v>
      </c>
      <c r="K66" s="50">
        <v>2.98</v>
      </c>
      <c r="L66" s="50">
        <v>3.08</v>
      </c>
      <c r="M66" s="50">
        <v>3.18</v>
      </c>
      <c r="N66" s="50">
        <v>3.27</v>
      </c>
      <c r="O66" s="50">
        <v>3.34</v>
      </c>
      <c r="P66" s="50">
        <v>3.41</v>
      </c>
      <c r="Q66" s="50">
        <v>3.48</v>
      </c>
      <c r="R66" s="43"/>
      <c r="S66" s="44"/>
      <c r="T66" s="44"/>
      <c r="U66" s="44"/>
      <c r="V66" s="44"/>
      <c r="W66" s="44"/>
    </row>
    <row r="67" spans="1:23" ht="20" customHeight="1" x14ac:dyDescent="0.2">
      <c r="A67" s="44"/>
      <c r="B67" s="71"/>
      <c r="C67" s="49">
        <v>15</v>
      </c>
      <c r="D67" s="50">
        <v>1.1499999999999999</v>
      </c>
      <c r="E67" s="50">
        <v>1.71</v>
      </c>
      <c r="F67" s="50">
        <v>2.0699999999999998</v>
      </c>
      <c r="G67" s="50">
        <v>2.34</v>
      </c>
      <c r="H67" s="50">
        <v>2.54</v>
      </c>
      <c r="I67" s="50">
        <v>2.71</v>
      </c>
      <c r="J67" s="50">
        <v>2.85</v>
      </c>
      <c r="K67" s="50">
        <v>2.98</v>
      </c>
      <c r="L67" s="50">
        <v>3.08</v>
      </c>
      <c r="M67" s="50">
        <v>3.18</v>
      </c>
      <c r="N67" s="50">
        <v>3.26</v>
      </c>
      <c r="O67" s="50">
        <v>3.34</v>
      </c>
      <c r="P67" s="50">
        <v>3.41</v>
      </c>
      <c r="Q67" s="50">
        <v>3.48</v>
      </c>
      <c r="R67" s="43"/>
      <c r="S67" s="44"/>
      <c r="T67" s="44"/>
      <c r="U67" s="44"/>
      <c r="V67" s="44"/>
      <c r="W67" s="44"/>
    </row>
    <row r="68" spans="1:23" ht="20" customHeight="1" x14ac:dyDescent="0.2">
      <c r="A68" s="44"/>
      <c r="B68" s="71"/>
      <c r="C68" s="49" t="s">
        <v>49</v>
      </c>
      <c r="D68" s="51">
        <v>1.1279999999999999</v>
      </c>
      <c r="E68" s="51">
        <v>1.6930000000000001</v>
      </c>
      <c r="F68" s="51">
        <v>2.0590000000000002</v>
      </c>
      <c r="G68" s="51">
        <v>2.3260000000000001</v>
      </c>
      <c r="H68" s="51">
        <v>2.5339999999999998</v>
      </c>
      <c r="I68" s="51">
        <v>2.7040000000000002</v>
      </c>
      <c r="J68" s="51">
        <v>2.847</v>
      </c>
      <c r="K68" s="51">
        <v>2.97</v>
      </c>
      <c r="L68" s="51">
        <v>3.0779999999999998</v>
      </c>
      <c r="M68" s="51">
        <v>3.173</v>
      </c>
      <c r="N68" s="51">
        <v>3.258</v>
      </c>
      <c r="O68" s="51">
        <v>3.3359999999999999</v>
      </c>
      <c r="P68" s="51">
        <v>3.407</v>
      </c>
      <c r="Q68" s="51"/>
      <c r="R68" s="43"/>
      <c r="S68" s="44"/>
      <c r="T68" s="44"/>
      <c r="U68" s="44"/>
      <c r="V68" s="44"/>
      <c r="W68" s="44"/>
    </row>
    <row r="70" spans="1:23" ht="50" customHeight="1" x14ac:dyDescent="0.2">
      <c r="B70" s="68" t="s">
        <v>0</v>
      </c>
      <c r="C70" s="68"/>
      <c r="D70" s="68"/>
      <c r="E70" s="68"/>
      <c r="F70" s="68"/>
      <c r="G70" s="68"/>
      <c r="H70" s="68"/>
      <c r="I70" s="68"/>
      <c r="J70" s="68"/>
      <c r="K70" s="68"/>
      <c r="L70" s="68"/>
      <c r="M70" s="68"/>
      <c r="N70" s="68"/>
      <c r="O70" s="68"/>
      <c r="P70" s="68"/>
      <c r="Q70" s="68"/>
      <c r="R70" s="68"/>
      <c r="S70" s="68"/>
      <c r="T70" s="68"/>
      <c r="U70" s="68"/>
      <c r="V70" s="68"/>
      <c r="W70" s="68"/>
    </row>
  </sheetData>
  <mergeCells count="50">
    <mergeCell ref="B7:J7"/>
    <mergeCell ref="L7:T7"/>
    <mergeCell ref="B3:T3"/>
    <mergeCell ref="B5:J5"/>
    <mergeCell ref="L5:T5"/>
    <mergeCell ref="B6:J6"/>
    <mergeCell ref="L6:T6"/>
    <mergeCell ref="B9:E9"/>
    <mergeCell ref="I9:L9"/>
    <mergeCell ref="V9:W9"/>
    <mergeCell ref="B10:E10"/>
    <mergeCell ref="I10:L10"/>
    <mergeCell ref="V10:W10"/>
    <mergeCell ref="B11:E11"/>
    <mergeCell ref="V11:W11"/>
    <mergeCell ref="B13:H13"/>
    <mergeCell ref="J13:P13"/>
    <mergeCell ref="B14:H14"/>
    <mergeCell ref="J14:P14"/>
    <mergeCell ref="B15:H15"/>
    <mergeCell ref="J15:P15"/>
    <mergeCell ref="B16:H16"/>
    <mergeCell ref="J16:P16"/>
    <mergeCell ref="B17:H17"/>
    <mergeCell ref="J17:P17"/>
    <mergeCell ref="F19:L19"/>
    <mergeCell ref="N19:Q19"/>
    <mergeCell ref="F20:L20"/>
    <mergeCell ref="N20:Q20"/>
    <mergeCell ref="F21:L21"/>
    <mergeCell ref="N21:Q21"/>
    <mergeCell ref="F22:L22"/>
    <mergeCell ref="N22:Q22"/>
    <mergeCell ref="F23:L23"/>
    <mergeCell ref="N23:Q23"/>
    <mergeCell ref="C25:G25"/>
    <mergeCell ref="J25:N25"/>
    <mergeCell ref="Q25:U25"/>
    <mergeCell ref="D47:G47"/>
    <mergeCell ref="I47:L47"/>
    <mergeCell ref="N47:Q47"/>
    <mergeCell ref="E48:G48"/>
    <mergeCell ref="J48:L48"/>
    <mergeCell ref="O48:Q48"/>
    <mergeCell ref="B70:W70"/>
    <mergeCell ref="E49:G49"/>
    <mergeCell ref="J49:L49"/>
    <mergeCell ref="O49:Q49"/>
    <mergeCell ref="D51:Q51"/>
    <mergeCell ref="B53:B68"/>
  </mergeCells>
  <conditionalFormatting sqref="B6">
    <cfRule type="cellIs" dxfId="13" priority="4" stopIfTrue="1" operator="lessThanOrEqual">
      <formula>0.1</formula>
    </cfRule>
    <cfRule type="cellIs" dxfId="12" priority="5" stopIfTrue="1" operator="lessThanOrEqual">
      <formula>0.3</formula>
    </cfRule>
    <cfRule type="cellIs" dxfId="11" priority="6" stopIfTrue="1" operator="between">
      <formula>0.3</formula>
      <formula>2</formula>
    </cfRule>
  </conditionalFormatting>
  <conditionalFormatting sqref="C27:E41 J27:L41 Q27:S41">
    <cfRule type="expression" dxfId="10" priority="7">
      <formula>IF(AND(C$42&lt;=$F$11,C$26&lt;=$F$9,$B27&lt;=$F$10),TRUE,FALSE)</formula>
    </cfRule>
  </conditionalFormatting>
  <conditionalFormatting sqref="L6">
    <cfRule type="cellIs" dxfId="9" priority="1" stopIfTrue="1" operator="lessThanOrEqual">
      <formula>0.1</formula>
    </cfRule>
    <cfRule type="cellIs" dxfId="8" priority="2" stopIfTrue="1" operator="lessThanOrEqual">
      <formula>0.3</formula>
    </cfRule>
    <cfRule type="cellIs" dxfId="7" priority="3" stopIfTrue="1" operator="between">
      <formula>0.3</formula>
      <formula>2</formula>
    </cfRule>
  </conditionalFormatting>
  <printOptions horizontalCentered="1"/>
  <pageMargins left="0.4" right="0.4" top="0.4" bottom="0.4" header="0" footer="0"/>
  <pageSetup paperSize="9" scale="85"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34D5-307A-0B48-A0B7-AC653F70FAB1}">
  <sheetPr>
    <tabColor theme="7" tint="0.79998168889431442"/>
    <pageSetUpPr fitToPage="1"/>
  </sheetPr>
  <dimension ref="A1:Y67"/>
  <sheetViews>
    <sheetView showGridLines="0" zoomScaleNormal="100" workbookViewId="0">
      <selection activeCell="F8" sqref="F8"/>
    </sheetView>
  </sheetViews>
  <sheetFormatPr baseColWidth="10" defaultColWidth="10.33203125" defaultRowHeight="16" x14ac:dyDescent="0.2"/>
  <cols>
    <col min="1" max="1" width="3.33203125" customWidth="1"/>
    <col min="2" max="23" width="6.83203125" customWidth="1"/>
    <col min="24" max="24" width="3.33203125" customWidth="1"/>
  </cols>
  <sheetData>
    <row r="1" spans="1:25" ht="45" customHeight="1" x14ac:dyDescent="0.2">
      <c r="A1" s="57"/>
      <c r="B1" s="65" t="s">
        <v>50</v>
      </c>
      <c r="C1" s="58"/>
      <c r="D1" s="58"/>
      <c r="E1" s="58"/>
      <c r="F1" s="58"/>
      <c r="G1" s="58"/>
      <c r="H1" s="58"/>
      <c r="I1" s="58"/>
      <c r="J1" s="58"/>
      <c r="K1" s="58"/>
      <c r="L1" s="58"/>
      <c r="M1" s="58"/>
      <c r="N1" s="58"/>
      <c r="O1" s="58"/>
      <c r="P1" s="58"/>
      <c r="Q1" s="58"/>
      <c r="R1" s="58"/>
      <c r="S1" s="58"/>
      <c r="T1" s="58"/>
      <c r="U1" s="58"/>
      <c r="V1" s="58"/>
      <c r="W1" s="58"/>
    </row>
    <row r="2" spans="1:25" ht="20" customHeight="1" x14ac:dyDescent="0.2">
      <c r="A2" s="56"/>
      <c r="B2" s="87" t="s">
        <v>2</v>
      </c>
      <c r="C2" s="87"/>
      <c r="D2" s="87"/>
      <c r="E2" s="87"/>
      <c r="F2" s="87"/>
      <c r="G2" s="87"/>
      <c r="H2" s="87"/>
      <c r="I2" s="87"/>
      <c r="J2" s="87"/>
      <c r="K2" s="87"/>
      <c r="L2" s="87"/>
      <c r="M2" s="87"/>
      <c r="N2" s="87"/>
      <c r="O2" s="87"/>
      <c r="P2" s="87"/>
      <c r="Q2" s="87"/>
      <c r="R2" s="87"/>
      <c r="S2" s="87"/>
      <c r="T2" s="87"/>
      <c r="U2" s="3"/>
      <c r="V2" s="3"/>
      <c r="W2" s="3"/>
    </row>
    <row r="3" spans="1:25" ht="10" customHeight="1" x14ac:dyDescent="0.2">
      <c r="A3" s="7"/>
      <c r="B3" s="3"/>
      <c r="C3" s="3"/>
      <c r="D3" s="3"/>
      <c r="E3" s="3"/>
      <c r="F3" s="4"/>
      <c r="G3" s="4"/>
      <c r="H3" s="3"/>
      <c r="I3" s="3"/>
      <c r="J3" s="3"/>
      <c r="K3" s="3"/>
      <c r="L3" s="3"/>
      <c r="M3" s="3"/>
      <c r="N3" s="4"/>
      <c r="O3" s="3"/>
      <c r="P3" s="3"/>
      <c r="Q3" s="3"/>
      <c r="R3" s="3"/>
      <c r="S3" s="3"/>
      <c r="T3" s="3"/>
      <c r="U3" s="3"/>
      <c r="V3" s="3"/>
      <c r="W3" s="3"/>
    </row>
    <row r="4" spans="1:25" ht="25" customHeight="1" x14ac:dyDescent="0.2">
      <c r="A4" s="7"/>
      <c r="B4" s="88" t="s">
        <v>3</v>
      </c>
      <c r="C4" s="88"/>
      <c r="D4" s="88"/>
      <c r="E4" s="88"/>
      <c r="F4" s="88"/>
      <c r="G4" s="88"/>
      <c r="H4" s="88"/>
      <c r="I4" s="88"/>
      <c r="J4" s="88"/>
      <c r="K4" s="3"/>
      <c r="L4" s="88" t="s">
        <v>4</v>
      </c>
      <c r="M4" s="88"/>
      <c r="N4" s="88"/>
      <c r="O4" s="88"/>
      <c r="P4" s="88"/>
      <c r="Q4" s="88"/>
      <c r="R4" s="88"/>
      <c r="S4" s="88"/>
      <c r="T4" s="88"/>
      <c r="U4" s="3"/>
      <c r="V4" s="3"/>
      <c r="W4" s="3"/>
    </row>
    <row r="5" spans="1:25" ht="50" customHeight="1" thickBot="1" x14ac:dyDescent="0.25">
      <c r="A5" s="7"/>
      <c r="B5" s="89" t="str">
        <f ca="1">IFERROR(I14/I16,"–")</f>
        <v>–</v>
      </c>
      <c r="C5" s="89"/>
      <c r="D5" s="89"/>
      <c r="E5" s="89"/>
      <c r="F5" s="89"/>
      <c r="G5" s="89"/>
      <c r="H5" s="89"/>
      <c r="I5" s="89"/>
      <c r="J5" s="89"/>
      <c r="K5" s="3"/>
      <c r="L5" s="89">
        <f ca="1">IFERROR(M18/M21, "–")</f>
        <v>0</v>
      </c>
      <c r="M5" s="89"/>
      <c r="N5" s="89"/>
      <c r="O5" s="89"/>
      <c r="P5" s="89"/>
      <c r="Q5" s="89"/>
      <c r="R5" s="89"/>
      <c r="S5" s="89"/>
      <c r="T5" s="89"/>
      <c r="U5" s="3"/>
      <c r="V5" s="3"/>
      <c r="W5" s="3"/>
    </row>
    <row r="6" spans="1:25" ht="25" customHeight="1" x14ac:dyDescent="0.2">
      <c r="A6" s="7"/>
      <c r="B6" s="90" t="s">
        <v>5</v>
      </c>
      <c r="C6" s="90"/>
      <c r="D6" s="90"/>
      <c r="E6" s="90"/>
      <c r="F6" s="90"/>
      <c r="G6" s="90"/>
      <c r="H6" s="90"/>
      <c r="I6" s="90"/>
      <c r="J6" s="90"/>
      <c r="K6" s="3"/>
      <c r="L6" s="90" t="s">
        <v>6</v>
      </c>
      <c r="M6" s="90"/>
      <c r="N6" s="90"/>
      <c r="O6" s="90"/>
      <c r="P6" s="90"/>
      <c r="Q6" s="90"/>
      <c r="R6" s="90"/>
      <c r="S6" s="90"/>
      <c r="T6" s="90"/>
      <c r="U6" s="3"/>
      <c r="V6" s="3"/>
      <c r="W6" s="3"/>
    </row>
    <row r="7" spans="1:25" ht="20" customHeight="1" x14ac:dyDescent="0.2">
      <c r="A7" s="7"/>
      <c r="B7" s="3"/>
      <c r="C7" s="3"/>
      <c r="D7" s="3"/>
      <c r="E7" s="3"/>
      <c r="F7" s="4"/>
      <c r="G7" s="4"/>
      <c r="H7" s="3"/>
      <c r="I7" s="3"/>
      <c r="J7" s="3"/>
      <c r="K7" s="3"/>
      <c r="L7" s="3"/>
      <c r="M7" s="3"/>
      <c r="N7" s="4"/>
      <c r="O7" s="3"/>
      <c r="P7" s="3"/>
      <c r="Q7" s="3"/>
      <c r="R7" s="3"/>
      <c r="S7" s="3"/>
      <c r="T7" s="3"/>
      <c r="U7" s="3"/>
      <c r="V7" s="3"/>
      <c r="W7" s="3"/>
      <c r="X7" s="92"/>
      <c r="Y7" s="92"/>
    </row>
    <row r="8" spans="1:25" ht="20" customHeight="1" x14ac:dyDescent="0.2">
      <c r="A8" s="52"/>
      <c r="B8" s="83" t="s">
        <v>7</v>
      </c>
      <c r="C8" s="83"/>
      <c r="D8" s="83"/>
      <c r="E8" s="83"/>
      <c r="F8" s="5">
        <v>1</v>
      </c>
      <c r="G8" s="6" t="s">
        <v>8</v>
      </c>
      <c r="H8" s="7"/>
      <c r="I8" s="86" t="s">
        <v>9</v>
      </c>
      <c r="J8" s="86"/>
      <c r="K8" s="86"/>
      <c r="L8" s="86"/>
      <c r="M8" s="8">
        <f ca="1">IFERROR(MAX(G43,N43,U43)-MIN(G43,N43,U43),"")</f>
        <v>0</v>
      </c>
      <c r="N8" s="7"/>
      <c r="O8" s="3"/>
      <c r="P8" s="7"/>
      <c r="Q8" s="7"/>
      <c r="R8" s="7"/>
      <c r="S8" s="3"/>
      <c r="T8" s="7"/>
      <c r="U8" s="60"/>
      <c r="V8" s="84" t="s">
        <v>53</v>
      </c>
      <c r="W8" s="91"/>
      <c r="X8" s="92"/>
      <c r="Y8" s="92"/>
    </row>
    <row r="9" spans="1:25" ht="20" customHeight="1" x14ac:dyDescent="0.2">
      <c r="A9" s="52"/>
      <c r="B9" s="83" t="s">
        <v>10</v>
      </c>
      <c r="C9" s="83"/>
      <c r="D9" s="83"/>
      <c r="E9" s="83"/>
      <c r="F9" s="5">
        <v>1</v>
      </c>
      <c r="G9" s="6" t="s">
        <v>11</v>
      </c>
      <c r="H9" s="7"/>
      <c r="I9" s="86" t="s">
        <v>12</v>
      </c>
      <c r="J9" s="86"/>
      <c r="K9" s="86"/>
      <c r="L9" s="86"/>
      <c r="M9" s="8">
        <f ca="1">AVERAGE(F43,M43,T43)</f>
        <v>0</v>
      </c>
      <c r="N9" s="7"/>
      <c r="O9" s="3"/>
      <c r="P9" s="7"/>
      <c r="Q9" s="7"/>
      <c r="R9" s="7"/>
      <c r="S9" s="3"/>
      <c r="T9" s="7"/>
      <c r="U9" s="61"/>
      <c r="V9" s="84" t="s">
        <v>52</v>
      </c>
      <c r="W9" s="91"/>
      <c r="X9" s="92"/>
      <c r="Y9" s="92"/>
    </row>
    <row r="10" spans="1:25" ht="20" customHeight="1" x14ac:dyDescent="0.2">
      <c r="A10" s="52"/>
      <c r="B10" s="83" t="s">
        <v>13</v>
      </c>
      <c r="C10" s="83"/>
      <c r="D10" s="83"/>
      <c r="E10" s="83"/>
      <c r="F10" s="5">
        <v>1</v>
      </c>
      <c r="G10" s="6" t="s">
        <v>14</v>
      </c>
      <c r="H10" s="7"/>
      <c r="I10" s="3"/>
      <c r="J10" s="3"/>
      <c r="K10" s="3"/>
      <c r="L10" s="3"/>
      <c r="M10" s="3"/>
      <c r="N10" s="9"/>
      <c r="O10" s="3"/>
      <c r="P10" s="7"/>
      <c r="Q10" s="7"/>
      <c r="R10" s="7"/>
      <c r="S10" s="3"/>
      <c r="T10" s="7"/>
      <c r="U10" s="62"/>
      <c r="V10" s="84" t="s">
        <v>51</v>
      </c>
      <c r="W10" s="85"/>
      <c r="X10" s="92"/>
      <c r="Y10" s="92"/>
    </row>
    <row r="11" spans="1:25" ht="20" customHeight="1" x14ac:dyDescent="0.2">
      <c r="A11" s="7"/>
      <c r="B11" s="3"/>
      <c r="C11" s="3"/>
      <c r="D11" s="3"/>
      <c r="E11" s="3"/>
      <c r="F11" s="4"/>
      <c r="G11" s="4"/>
      <c r="H11" s="3"/>
      <c r="I11" s="3"/>
      <c r="J11" s="3"/>
      <c r="K11" s="3"/>
      <c r="L11" s="3"/>
      <c r="M11" s="3"/>
      <c r="N11" s="4"/>
      <c r="O11" s="3"/>
      <c r="P11" s="3"/>
      <c r="Q11" s="3"/>
      <c r="R11" s="3"/>
      <c r="S11" s="3"/>
      <c r="T11" s="3"/>
      <c r="U11" s="3"/>
      <c r="V11" s="3"/>
      <c r="W11" s="3"/>
      <c r="X11" s="92"/>
      <c r="Y11" s="92"/>
    </row>
    <row r="12" spans="1:25" ht="20" customHeight="1" x14ac:dyDescent="0.2">
      <c r="A12" s="7"/>
      <c r="B12" s="83" t="s">
        <v>15</v>
      </c>
      <c r="C12" s="83"/>
      <c r="D12" s="83"/>
      <c r="E12" s="83"/>
      <c r="F12" s="83"/>
      <c r="G12" s="83"/>
      <c r="H12" s="83"/>
      <c r="I12" s="10">
        <f ca="1">M9/D19</f>
        <v>0</v>
      </c>
      <c r="J12" s="77" t="s">
        <v>16</v>
      </c>
      <c r="K12" s="77"/>
      <c r="L12" s="77"/>
      <c r="M12" s="77"/>
      <c r="N12" s="77"/>
      <c r="O12" s="77"/>
      <c r="P12" s="77"/>
      <c r="Q12" s="7"/>
      <c r="R12" s="7"/>
      <c r="S12" s="7"/>
      <c r="T12" s="7"/>
      <c r="U12" s="7"/>
      <c r="V12" s="3"/>
      <c r="W12" s="7"/>
      <c r="X12" s="92"/>
      <c r="Y12" s="92"/>
    </row>
    <row r="13" spans="1:25" ht="20" customHeight="1" x14ac:dyDescent="0.2">
      <c r="A13" s="7"/>
      <c r="B13" s="83" t="s">
        <v>54</v>
      </c>
      <c r="C13" s="83"/>
      <c r="D13" s="83"/>
      <c r="E13" s="83"/>
      <c r="F13" s="83"/>
      <c r="G13" s="83"/>
      <c r="H13" s="83"/>
      <c r="I13" s="10">
        <f ca="1">IFERROR((MAX(0,(M8/D20)^2-((I12)^2/(F9*F8))))^0.5,"")</f>
        <v>0</v>
      </c>
      <c r="J13" s="77" t="s">
        <v>17</v>
      </c>
      <c r="K13" s="77"/>
      <c r="L13" s="77"/>
      <c r="M13" s="77"/>
      <c r="N13" s="77"/>
      <c r="O13" s="77"/>
      <c r="P13" s="77"/>
      <c r="Q13" s="7"/>
      <c r="R13" s="7"/>
      <c r="S13" s="7"/>
      <c r="T13" s="7"/>
      <c r="U13" s="7"/>
      <c r="V13" s="3"/>
      <c r="W13" s="7"/>
      <c r="X13" s="92"/>
      <c r="Y13" s="92"/>
    </row>
    <row r="14" spans="1:25" ht="20" customHeight="1" x14ac:dyDescent="0.2">
      <c r="A14" s="7"/>
      <c r="B14" s="82" t="s">
        <v>18</v>
      </c>
      <c r="C14" s="82"/>
      <c r="D14" s="82"/>
      <c r="E14" s="82"/>
      <c r="F14" s="82"/>
      <c r="G14" s="82"/>
      <c r="H14" s="82"/>
      <c r="I14" s="11">
        <f ca="1">IFERROR((I12^2+I13^2)^0.5,"")</f>
        <v>0</v>
      </c>
      <c r="J14" s="77" t="s">
        <v>19</v>
      </c>
      <c r="K14" s="77"/>
      <c r="L14" s="77"/>
      <c r="M14" s="77"/>
      <c r="N14" s="77"/>
      <c r="O14" s="77"/>
      <c r="P14" s="77"/>
      <c r="Q14" s="7"/>
      <c r="R14" s="7"/>
      <c r="S14" s="7"/>
      <c r="T14" s="7"/>
      <c r="U14" s="7"/>
      <c r="V14" s="3"/>
      <c r="W14" s="7"/>
    </row>
    <row r="15" spans="1:25" ht="20" customHeight="1" x14ac:dyDescent="0.2">
      <c r="A15" s="7"/>
      <c r="B15" s="83" t="s">
        <v>20</v>
      </c>
      <c r="C15" s="83"/>
      <c r="D15" s="83"/>
      <c r="E15" s="83"/>
      <c r="F15" s="83"/>
      <c r="G15" s="83"/>
      <c r="H15" s="83"/>
      <c r="I15" s="12">
        <f ca="1">IFERROR((W43-W42)/D21,"")</f>
        <v>0</v>
      </c>
      <c r="J15" s="77" t="s">
        <v>21</v>
      </c>
      <c r="K15" s="77"/>
      <c r="L15" s="77"/>
      <c r="M15" s="77"/>
      <c r="N15" s="77"/>
      <c r="O15" s="77"/>
      <c r="P15" s="77"/>
      <c r="Q15" s="7"/>
      <c r="R15" s="7"/>
      <c r="S15" s="7"/>
      <c r="T15" s="7"/>
      <c r="U15" s="7"/>
      <c r="V15" s="3"/>
      <c r="W15" s="7"/>
    </row>
    <row r="16" spans="1:25" ht="20" customHeight="1" x14ac:dyDescent="0.2">
      <c r="A16" s="7"/>
      <c r="B16" s="82" t="s">
        <v>22</v>
      </c>
      <c r="C16" s="82"/>
      <c r="D16" s="82"/>
      <c r="E16" s="82"/>
      <c r="F16" s="82"/>
      <c r="G16" s="82"/>
      <c r="H16" s="82"/>
      <c r="I16" s="13">
        <f ca="1">IFERROR((I15^2+I14^2)^0.5,"")</f>
        <v>0</v>
      </c>
      <c r="J16" s="77" t="s">
        <v>23</v>
      </c>
      <c r="K16" s="77"/>
      <c r="L16" s="77"/>
      <c r="M16" s="77"/>
      <c r="N16" s="77"/>
      <c r="O16" s="77"/>
      <c r="P16" s="77"/>
      <c r="Q16" s="7"/>
      <c r="R16" s="7"/>
      <c r="S16" s="7"/>
      <c r="T16" s="7"/>
      <c r="U16" s="7"/>
      <c r="V16" s="3"/>
      <c r="W16" s="7"/>
    </row>
    <row r="17" spans="1:23" ht="20" customHeight="1" x14ac:dyDescent="0.2">
      <c r="A17" s="7"/>
      <c r="B17" s="14"/>
      <c r="C17" s="15"/>
      <c r="D17" s="15"/>
      <c r="E17" s="14"/>
      <c r="F17" s="4"/>
      <c r="G17" s="3"/>
      <c r="H17" s="3"/>
      <c r="I17" s="14"/>
      <c r="J17" s="3"/>
      <c r="K17" s="3"/>
      <c r="L17" s="3"/>
      <c r="M17" s="3"/>
      <c r="N17" s="3"/>
      <c r="O17" s="3"/>
      <c r="P17" s="3"/>
      <c r="Q17" s="3"/>
      <c r="R17" s="3"/>
      <c r="S17" s="3"/>
      <c r="T17" s="3"/>
      <c r="U17" s="3"/>
      <c r="V17" s="3"/>
      <c r="W17" s="3"/>
    </row>
    <row r="18" spans="1:23" ht="20" customHeight="1" x14ac:dyDescent="0.2">
      <c r="A18" s="7"/>
      <c r="B18" s="16" t="s">
        <v>24</v>
      </c>
      <c r="C18" s="16" t="s">
        <v>25</v>
      </c>
      <c r="D18" s="16" t="s">
        <v>26</v>
      </c>
      <c r="E18" s="14"/>
      <c r="F18" s="78" t="s">
        <v>27</v>
      </c>
      <c r="G18" s="79"/>
      <c r="H18" s="79"/>
      <c r="I18" s="79"/>
      <c r="J18" s="79"/>
      <c r="K18" s="79"/>
      <c r="L18" s="80"/>
      <c r="M18" s="12">
        <f ca="1">IFERROR(5.15*I14,"")</f>
        <v>0</v>
      </c>
      <c r="N18" s="77" t="s">
        <v>28</v>
      </c>
      <c r="O18" s="77"/>
      <c r="P18" s="77"/>
      <c r="Q18" s="77"/>
      <c r="R18" s="7"/>
      <c r="S18" s="3"/>
      <c r="T18" s="3"/>
      <c r="U18" s="3"/>
      <c r="V18" s="3"/>
      <c r="W18" s="3"/>
    </row>
    <row r="19" spans="1:23" ht="20" customHeight="1" x14ac:dyDescent="0.2">
      <c r="A19" s="7"/>
      <c r="B19" s="17">
        <f>F8</f>
        <v>1</v>
      </c>
      <c r="C19" s="18">
        <f>F9*F10</f>
        <v>1</v>
      </c>
      <c r="D19" s="19">
        <f>INDEX('BLANK - Gage R&amp;R'!$D$52:$Q$67,MIN(C19,16),MIN(14,B19-1))</f>
        <v>1.41</v>
      </c>
      <c r="E19" s="14"/>
      <c r="F19" s="78" t="s">
        <v>29</v>
      </c>
      <c r="G19" s="79"/>
      <c r="H19" s="79"/>
      <c r="I19" s="79"/>
      <c r="J19" s="79"/>
      <c r="K19" s="79"/>
      <c r="L19" s="80"/>
      <c r="M19" s="20">
        <v>50</v>
      </c>
      <c r="N19" s="77" t="s">
        <v>30</v>
      </c>
      <c r="O19" s="77"/>
      <c r="P19" s="77"/>
      <c r="Q19" s="77"/>
      <c r="R19" s="7"/>
      <c r="S19" s="3"/>
      <c r="T19" s="3"/>
      <c r="U19" s="3"/>
      <c r="V19" s="3"/>
      <c r="W19" s="3"/>
    </row>
    <row r="20" spans="1:23" ht="20" customHeight="1" x14ac:dyDescent="0.2">
      <c r="A20" s="7"/>
      <c r="B20" s="17">
        <f>F10</f>
        <v>1</v>
      </c>
      <c r="C20" s="18">
        <v>1</v>
      </c>
      <c r="D20" s="18">
        <f>INDEX('BLANK - Gage R&amp;R'!$D$52:$Q$67,MIN(C20,16),MIN(14,B20-1))</f>
        <v>1.41</v>
      </c>
      <c r="E20" s="14"/>
      <c r="F20" s="78" t="s">
        <v>31</v>
      </c>
      <c r="G20" s="79"/>
      <c r="H20" s="79"/>
      <c r="I20" s="79"/>
      <c r="J20" s="79"/>
      <c r="K20" s="79"/>
      <c r="L20" s="80"/>
      <c r="M20" s="20">
        <v>55</v>
      </c>
      <c r="N20" s="77" t="s">
        <v>32</v>
      </c>
      <c r="O20" s="77"/>
      <c r="P20" s="77"/>
      <c r="Q20" s="77"/>
      <c r="R20" s="7"/>
      <c r="S20" s="3"/>
      <c r="T20" s="3"/>
      <c r="U20" s="3"/>
      <c r="V20" s="3"/>
      <c r="W20" s="3"/>
    </row>
    <row r="21" spans="1:23" ht="20" customHeight="1" x14ac:dyDescent="0.2">
      <c r="A21" s="7"/>
      <c r="B21" s="17">
        <f>F9</f>
        <v>1</v>
      </c>
      <c r="C21" s="18">
        <v>1</v>
      </c>
      <c r="D21" s="18">
        <f>INDEX('BLANK - Gage R&amp;R'!$D$52:$Q$67,MIN(C21,16),MIN(14,B21-1))</f>
        <v>1.41</v>
      </c>
      <c r="E21" s="14"/>
      <c r="F21" s="74" t="s">
        <v>33</v>
      </c>
      <c r="G21" s="75"/>
      <c r="H21" s="75"/>
      <c r="I21" s="75"/>
      <c r="J21" s="75"/>
      <c r="K21" s="75"/>
      <c r="L21" s="76"/>
      <c r="M21" s="12">
        <f>M20-M19</f>
        <v>5</v>
      </c>
      <c r="N21" s="77" t="s">
        <v>34</v>
      </c>
      <c r="O21" s="77"/>
      <c r="P21" s="77"/>
      <c r="Q21" s="77"/>
      <c r="R21" s="7"/>
      <c r="S21" s="3"/>
      <c r="T21" s="3"/>
      <c r="U21" s="3"/>
      <c r="V21" s="3"/>
      <c r="W21" s="3"/>
    </row>
    <row r="22" spans="1:23" ht="20" customHeight="1" x14ac:dyDescent="0.2">
      <c r="A22" s="7"/>
      <c r="B22" s="14"/>
      <c r="C22" s="3"/>
      <c r="D22" s="14"/>
      <c r="E22" s="14"/>
      <c r="F22" s="78" t="s">
        <v>35</v>
      </c>
      <c r="G22" s="79"/>
      <c r="H22" s="79"/>
      <c r="I22" s="79"/>
      <c r="J22" s="79"/>
      <c r="K22" s="79"/>
      <c r="L22" s="80"/>
      <c r="M22" s="12">
        <f ca="1">IFERROR(5.15*I16,"")</f>
        <v>0</v>
      </c>
      <c r="N22" s="77" t="s">
        <v>36</v>
      </c>
      <c r="O22" s="77"/>
      <c r="P22" s="77"/>
      <c r="Q22" s="77"/>
      <c r="R22" s="7"/>
      <c r="S22" s="3"/>
      <c r="T22" s="3"/>
      <c r="U22" s="3"/>
      <c r="V22" s="3"/>
      <c r="W22" s="3"/>
    </row>
    <row r="23" spans="1:23" ht="20" customHeight="1" x14ac:dyDescent="0.2">
      <c r="A23" s="21"/>
      <c r="B23" s="21"/>
      <c r="C23" s="21"/>
      <c r="D23" s="21"/>
      <c r="E23" s="21"/>
      <c r="F23" s="21"/>
      <c r="G23" s="21"/>
      <c r="H23" s="21"/>
      <c r="I23" s="21"/>
      <c r="J23" s="21"/>
      <c r="K23" s="21"/>
      <c r="L23" s="21"/>
      <c r="M23" s="21"/>
      <c r="N23" s="21"/>
      <c r="O23" s="21"/>
      <c r="P23" s="21"/>
      <c r="Q23" s="21"/>
      <c r="R23" s="21"/>
      <c r="S23" s="21"/>
      <c r="T23" s="21"/>
      <c r="U23" s="21"/>
      <c r="V23" s="21"/>
      <c r="W23" s="21"/>
    </row>
    <row r="24" spans="1:23" ht="20" customHeight="1" x14ac:dyDescent="0.2">
      <c r="A24" s="7"/>
      <c r="B24" s="66">
        <v>1</v>
      </c>
      <c r="C24" s="81">
        <v>1</v>
      </c>
      <c r="D24" s="81"/>
      <c r="E24" s="81"/>
      <c r="F24" s="81"/>
      <c r="G24" s="81"/>
      <c r="H24" s="23"/>
      <c r="I24" s="66">
        <v>2</v>
      </c>
      <c r="J24" s="81">
        <v>2</v>
      </c>
      <c r="K24" s="81"/>
      <c r="L24" s="81"/>
      <c r="M24" s="81"/>
      <c r="N24" s="81"/>
      <c r="O24" s="23"/>
      <c r="P24" s="66">
        <v>3</v>
      </c>
      <c r="Q24" s="81">
        <v>3</v>
      </c>
      <c r="R24" s="81"/>
      <c r="S24" s="81"/>
      <c r="T24" s="81"/>
      <c r="U24" s="81"/>
      <c r="V24" s="23"/>
      <c r="W24" s="23"/>
    </row>
    <row r="25" spans="1:23" ht="20" customHeight="1" x14ac:dyDescent="0.2">
      <c r="A25" s="7"/>
      <c r="B25" s="22"/>
      <c r="C25" s="24">
        <v>1</v>
      </c>
      <c r="D25" s="24">
        <v>2</v>
      </c>
      <c r="E25" s="24">
        <v>3</v>
      </c>
      <c r="F25" s="25" t="s">
        <v>12</v>
      </c>
      <c r="G25" s="25" t="s">
        <v>37</v>
      </c>
      <c r="H25" s="26"/>
      <c r="I25" s="22"/>
      <c r="J25" s="24">
        <v>1</v>
      </c>
      <c r="K25" s="24">
        <v>2</v>
      </c>
      <c r="L25" s="24">
        <v>3</v>
      </c>
      <c r="M25" s="25" t="s">
        <v>12</v>
      </c>
      <c r="N25" s="25" t="s">
        <v>37</v>
      </c>
      <c r="O25" s="23"/>
      <c r="P25" s="27"/>
      <c r="Q25" s="24">
        <v>1</v>
      </c>
      <c r="R25" s="24">
        <v>2</v>
      </c>
      <c r="S25" s="24">
        <v>3</v>
      </c>
      <c r="T25" s="25" t="s">
        <v>12</v>
      </c>
      <c r="U25" s="25" t="s">
        <v>37</v>
      </c>
      <c r="V25" s="23"/>
      <c r="W25" s="16" t="s">
        <v>37</v>
      </c>
    </row>
    <row r="26" spans="1:23" ht="20" customHeight="1" x14ac:dyDescent="0.2">
      <c r="A26" s="7"/>
      <c r="B26" s="28">
        <v>1</v>
      </c>
      <c r="C26" s="53"/>
      <c r="D26" s="53"/>
      <c r="E26" s="53"/>
      <c r="F26" s="54">
        <f t="shared" ref="F26:F40" ca="1" si="0">IF(AND(F$41&lt;=$F$10,$B26&lt;=$F$9),MAX(OFFSET(C26,0,0,1,$F$8))-MIN(OFFSET(C26,0,0,1,$F$8)),"")</f>
        <v>0</v>
      </c>
      <c r="G26" s="55" t="str">
        <f t="shared" ref="G26:G40" ca="1" si="1">IFERROR(IF(AND(G$41&lt;=$F$10,$B26&lt;=$F$9),AVERAGE(OFFSET(C26,0,0,1,$F$8)),""),"")</f>
        <v/>
      </c>
      <c r="H26" s="29"/>
      <c r="I26" s="28">
        <v>1</v>
      </c>
      <c r="J26" s="53"/>
      <c r="K26" s="53"/>
      <c r="L26" s="53"/>
      <c r="M26" s="54">
        <f t="shared" ref="M26:M40" ca="1" si="2">IF(AND(M$41&lt;=$F$10,$B26&lt;=$F$9),MAX(OFFSET(J26,0,0,1,$F$8))-MIN(OFFSET(J26,0,0,1,$F$8)),"")</f>
        <v>0</v>
      </c>
      <c r="N26" s="55" t="str">
        <f t="shared" ref="N26:N40" ca="1" si="3">IFERROR(IF(AND(N$41&lt;=$F$10,$B26&lt;=$F$9),AVERAGE(OFFSET(J26,0,0,1,$F$8)),""),"")</f>
        <v/>
      </c>
      <c r="O26" s="30"/>
      <c r="P26" s="28">
        <v>1</v>
      </c>
      <c r="Q26" s="53"/>
      <c r="R26" s="53"/>
      <c r="S26" s="53"/>
      <c r="T26" s="54">
        <f t="shared" ref="T26:T40" ca="1" si="4">IF(AND(T$41&lt;=$F$10,$B26&lt;=$F$9),MAX(OFFSET(Q26,0,0,1,$F$8))-MIN(OFFSET(Q26,0,0,1,$F$8)),"")</f>
        <v>0</v>
      </c>
      <c r="U26" s="55" t="str">
        <f t="shared" ref="U26:U40" ca="1" si="5">IFERROR(IF(AND(U$41&lt;=$F$10,$B26&lt;=$F$9),AVERAGE(OFFSET(Q26,0,0,1,$F$8)),""),"")</f>
        <v/>
      </c>
      <c r="V26" s="23"/>
      <c r="W26" s="31" t="str">
        <f ca="1">IFERROR(IF($B26&lt;=$F$9,AVERAGE(G26,N26,U26),""),"")</f>
        <v/>
      </c>
    </row>
    <row r="27" spans="1:23" ht="20" customHeight="1" x14ac:dyDescent="0.2">
      <c r="A27" s="7"/>
      <c r="B27" s="28">
        <v>2</v>
      </c>
      <c r="C27" s="53"/>
      <c r="D27" s="53"/>
      <c r="E27" s="53"/>
      <c r="F27" s="54" t="str">
        <f t="shared" ca="1" si="0"/>
        <v/>
      </c>
      <c r="G27" s="55" t="str">
        <f t="shared" ca="1" si="1"/>
        <v/>
      </c>
      <c r="H27" s="29"/>
      <c r="I27" s="28">
        <v>2</v>
      </c>
      <c r="J27" s="53"/>
      <c r="K27" s="53"/>
      <c r="L27" s="53"/>
      <c r="M27" s="54" t="str">
        <f t="shared" ca="1" si="2"/>
        <v/>
      </c>
      <c r="N27" s="55" t="str">
        <f t="shared" ca="1" si="3"/>
        <v/>
      </c>
      <c r="O27" s="30"/>
      <c r="P27" s="28">
        <v>2</v>
      </c>
      <c r="Q27" s="53"/>
      <c r="R27" s="53"/>
      <c r="S27" s="53"/>
      <c r="T27" s="54" t="str">
        <f t="shared" ca="1" si="4"/>
        <v/>
      </c>
      <c r="U27" s="55" t="str">
        <f t="shared" ca="1" si="5"/>
        <v/>
      </c>
      <c r="V27" s="23"/>
      <c r="W27" s="31" t="str">
        <f t="shared" ref="W27:W40" si="6">IFERROR(IF($B27&lt;=$F$9,AVERAGE(G27,N27,U27),""),"")</f>
        <v/>
      </c>
    </row>
    <row r="28" spans="1:23" ht="20" customHeight="1" x14ac:dyDescent="0.2">
      <c r="A28" s="7"/>
      <c r="B28" s="28">
        <v>3</v>
      </c>
      <c r="C28" s="53"/>
      <c r="D28" s="53"/>
      <c r="E28" s="53"/>
      <c r="F28" s="54" t="str">
        <f t="shared" ca="1" si="0"/>
        <v/>
      </c>
      <c r="G28" s="55" t="str">
        <f t="shared" ca="1" si="1"/>
        <v/>
      </c>
      <c r="H28" s="29"/>
      <c r="I28" s="28">
        <v>3</v>
      </c>
      <c r="J28" s="53"/>
      <c r="K28" s="53"/>
      <c r="L28" s="53"/>
      <c r="M28" s="54" t="str">
        <f t="shared" ca="1" si="2"/>
        <v/>
      </c>
      <c r="N28" s="55" t="str">
        <f t="shared" ca="1" si="3"/>
        <v/>
      </c>
      <c r="O28" s="30"/>
      <c r="P28" s="28">
        <v>3</v>
      </c>
      <c r="Q28" s="53"/>
      <c r="R28" s="53"/>
      <c r="S28" s="53"/>
      <c r="T28" s="54" t="str">
        <f t="shared" ca="1" si="4"/>
        <v/>
      </c>
      <c r="U28" s="55" t="str">
        <f t="shared" ca="1" si="5"/>
        <v/>
      </c>
      <c r="V28" s="23"/>
      <c r="W28" s="31" t="str">
        <f t="shared" si="6"/>
        <v/>
      </c>
    </row>
    <row r="29" spans="1:23" ht="20" customHeight="1" x14ac:dyDescent="0.2">
      <c r="A29" s="7"/>
      <c r="B29" s="28">
        <v>4</v>
      </c>
      <c r="C29" s="53"/>
      <c r="D29" s="53"/>
      <c r="E29" s="53"/>
      <c r="F29" s="54" t="str">
        <f t="shared" ca="1" si="0"/>
        <v/>
      </c>
      <c r="G29" s="55" t="str">
        <f t="shared" ca="1" si="1"/>
        <v/>
      </c>
      <c r="H29" s="29"/>
      <c r="I29" s="28">
        <v>4</v>
      </c>
      <c r="J29" s="53"/>
      <c r="K29" s="53"/>
      <c r="L29" s="53"/>
      <c r="M29" s="54" t="str">
        <f t="shared" ca="1" si="2"/>
        <v/>
      </c>
      <c r="N29" s="55" t="str">
        <f t="shared" ca="1" si="3"/>
        <v/>
      </c>
      <c r="O29" s="30"/>
      <c r="P29" s="28">
        <v>4</v>
      </c>
      <c r="Q29" s="53"/>
      <c r="R29" s="53"/>
      <c r="S29" s="53"/>
      <c r="T29" s="54" t="str">
        <f t="shared" ca="1" si="4"/>
        <v/>
      </c>
      <c r="U29" s="55" t="str">
        <f t="shared" ca="1" si="5"/>
        <v/>
      </c>
      <c r="V29" s="23"/>
      <c r="W29" s="31" t="str">
        <f t="shared" si="6"/>
        <v/>
      </c>
    </row>
    <row r="30" spans="1:23" ht="20" customHeight="1" x14ac:dyDescent="0.2">
      <c r="A30" s="7"/>
      <c r="B30" s="28">
        <v>5</v>
      </c>
      <c r="C30" s="53"/>
      <c r="D30" s="53"/>
      <c r="E30" s="53"/>
      <c r="F30" s="54" t="str">
        <f t="shared" ca="1" si="0"/>
        <v/>
      </c>
      <c r="G30" s="55" t="str">
        <f t="shared" ca="1" si="1"/>
        <v/>
      </c>
      <c r="H30" s="29"/>
      <c r="I30" s="28">
        <v>5</v>
      </c>
      <c r="J30" s="53"/>
      <c r="K30" s="53"/>
      <c r="L30" s="53"/>
      <c r="M30" s="54" t="str">
        <f t="shared" ca="1" si="2"/>
        <v/>
      </c>
      <c r="N30" s="55" t="str">
        <f t="shared" ca="1" si="3"/>
        <v/>
      </c>
      <c r="O30" s="30"/>
      <c r="P30" s="28">
        <v>5</v>
      </c>
      <c r="Q30" s="53"/>
      <c r="R30" s="53"/>
      <c r="S30" s="53"/>
      <c r="T30" s="54" t="str">
        <f t="shared" ca="1" si="4"/>
        <v/>
      </c>
      <c r="U30" s="55" t="str">
        <f t="shared" ca="1" si="5"/>
        <v/>
      </c>
      <c r="V30" s="23"/>
      <c r="W30" s="31" t="str">
        <f t="shared" si="6"/>
        <v/>
      </c>
    </row>
    <row r="31" spans="1:23" ht="20" customHeight="1" x14ac:dyDescent="0.2">
      <c r="A31" s="7"/>
      <c r="B31" s="28">
        <v>6</v>
      </c>
      <c r="C31" s="53"/>
      <c r="D31" s="53"/>
      <c r="E31" s="53"/>
      <c r="F31" s="54" t="str">
        <f t="shared" ca="1" si="0"/>
        <v/>
      </c>
      <c r="G31" s="55" t="str">
        <f t="shared" ca="1" si="1"/>
        <v/>
      </c>
      <c r="H31" s="29"/>
      <c r="I31" s="28">
        <v>6</v>
      </c>
      <c r="J31" s="53"/>
      <c r="K31" s="53"/>
      <c r="L31" s="53"/>
      <c r="M31" s="54" t="str">
        <f t="shared" ca="1" si="2"/>
        <v/>
      </c>
      <c r="N31" s="55" t="str">
        <f t="shared" ca="1" si="3"/>
        <v/>
      </c>
      <c r="O31" s="30"/>
      <c r="P31" s="28">
        <v>6</v>
      </c>
      <c r="Q31" s="53"/>
      <c r="R31" s="53"/>
      <c r="S31" s="53"/>
      <c r="T31" s="54" t="str">
        <f t="shared" ca="1" si="4"/>
        <v/>
      </c>
      <c r="U31" s="55" t="str">
        <f t="shared" ca="1" si="5"/>
        <v/>
      </c>
      <c r="V31" s="23"/>
      <c r="W31" s="31" t="str">
        <f t="shared" si="6"/>
        <v/>
      </c>
    </row>
    <row r="32" spans="1:23" ht="20" customHeight="1" x14ac:dyDescent="0.2">
      <c r="A32" s="7"/>
      <c r="B32" s="28">
        <v>7</v>
      </c>
      <c r="C32" s="53"/>
      <c r="D32" s="53"/>
      <c r="E32" s="53"/>
      <c r="F32" s="54" t="str">
        <f t="shared" ca="1" si="0"/>
        <v/>
      </c>
      <c r="G32" s="55" t="str">
        <f t="shared" ca="1" si="1"/>
        <v/>
      </c>
      <c r="H32" s="29"/>
      <c r="I32" s="28">
        <v>7</v>
      </c>
      <c r="J32" s="53"/>
      <c r="K32" s="53"/>
      <c r="L32" s="53"/>
      <c r="M32" s="54" t="str">
        <f t="shared" ca="1" si="2"/>
        <v/>
      </c>
      <c r="N32" s="55" t="str">
        <f t="shared" ca="1" si="3"/>
        <v/>
      </c>
      <c r="O32" s="30"/>
      <c r="P32" s="28">
        <v>7</v>
      </c>
      <c r="Q32" s="53"/>
      <c r="R32" s="53"/>
      <c r="S32" s="53"/>
      <c r="T32" s="54" t="str">
        <f t="shared" ca="1" si="4"/>
        <v/>
      </c>
      <c r="U32" s="55" t="str">
        <f t="shared" ca="1" si="5"/>
        <v/>
      </c>
      <c r="V32" s="23"/>
      <c r="W32" s="31" t="str">
        <f t="shared" si="6"/>
        <v/>
      </c>
    </row>
    <row r="33" spans="1:23" ht="20" customHeight="1" x14ac:dyDescent="0.2">
      <c r="A33" s="7"/>
      <c r="B33" s="28">
        <v>8</v>
      </c>
      <c r="C33" s="53"/>
      <c r="D33" s="53"/>
      <c r="E33" s="53"/>
      <c r="F33" s="54" t="str">
        <f t="shared" ca="1" si="0"/>
        <v/>
      </c>
      <c r="G33" s="55" t="str">
        <f t="shared" ca="1" si="1"/>
        <v/>
      </c>
      <c r="H33" s="29"/>
      <c r="I33" s="28">
        <v>8</v>
      </c>
      <c r="J33" s="53"/>
      <c r="K33" s="53"/>
      <c r="L33" s="53"/>
      <c r="M33" s="54" t="str">
        <f t="shared" ca="1" si="2"/>
        <v/>
      </c>
      <c r="N33" s="55" t="str">
        <f t="shared" ca="1" si="3"/>
        <v/>
      </c>
      <c r="O33" s="30"/>
      <c r="P33" s="28">
        <v>8</v>
      </c>
      <c r="Q33" s="53"/>
      <c r="R33" s="53"/>
      <c r="S33" s="53"/>
      <c r="T33" s="54" t="str">
        <f t="shared" ca="1" si="4"/>
        <v/>
      </c>
      <c r="U33" s="55" t="str">
        <f t="shared" ca="1" si="5"/>
        <v/>
      </c>
      <c r="V33" s="23"/>
      <c r="W33" s="31" t="str">
        <f t="shared" si="6"/>
        <v/>
      </c>
    </row>
    <row r="34" spans="1:23" ht="20" customHeight="1" x14ac:dyDescent="0.2">
      <c r="A34" s="7"/>
      <c r="B34" s="28">
        <v>9</v>
      </c>
      <c r="C34" s="53"/>
      <c r="D34" s="53"/>
      <c r="E34" s="53"/>
      <c r="F34" s="54" t="str">
        <f t="shared" ca="1" si="0"/>
        <v/>
      </c>
      <c r="G34" s="55" t="str">
        <f t="shared" ca="1" si="1"/>
        <v/>
      </c>
      <c r="H34" s="29"/>
      <c r="I34" s="28">
        <v>9</v>
      </c>
      <c r="J34" s="53"/>
      <c r="K34" s="53"/>
      <c r="L34" s="53"/>
      <c r="M34" s="54" t="str">
        <f t="shared" ca="1" si="2"/>
        <v/>
      </c>
      <c r="N34" s="55" t="str">
        <f t="shared" ca="1" si="3"/>
        <v/>
      </c>
      <c r="O34" s="30"/>
      <c r="P34" s="28">
        <v>9</v>
      </c>
      <c r="Q34" s="53"/>
      <c r="R34" s="53"/>
      <c r="S34" s="53"/>
      <c r="T34" s="54" t="str">
        <f t="shared" ca="1" si="4"/>
        <v/>
      </c>
      <c r="U34" s="55" t="str">
        <f t="shared" ca="1" si="5"/>
        <v/>
      </c>
      <c r="V34" s="23"/>
      <c r="W34" s="31" t="str">
        <f t="shared" si="6"/>
        <v/>
      </c>
    </row>
    <row r="35" spans="1:23" ht="20" customHeight="1" x14ac:dyDescent="0.2">
      <c r="A35" s="7"/>
      <c r="B35" s="28">
        <v>10</v>
      </c>
      <c r="C35" s="53"/>
      <c r="D35" s="53"/>
      <c r="E35" s="53"/>
      <c r="F35" s="54" t="str">
        <f t="shared" ca="1" si="0"/>
        <v/>
      </c>
      <c r="G35" s="55" t="str">
        <f t="shared" ca="1" si="1"/>
        <v/>
      </c>
      <c r="H35" s="29"/>
      <c r="I35" s="28">
        <v>10</v>
      </c>
      <c r="J35" s="53"/>
      <c r="K35" s="53"/>
      <c r="L35" s="53"/>
      <c r="M35" s="54" t="str">
        <f t="shared" ca="1" si="2"/>
        <v/>
      </c>
      <c r="N35" s="55" t="str">
        <f t="shared" ca="1" si="3"/>
        <v/>
      </c>
      <c r="O35" s="30"/>
      <c r="P35" s="28">
        <v>10</v>
      </c>
      <c r="Q35" s="53"/>
      <c r="R35" s="53"/>
      <c r="S35" s="53"/>
      <c r="T35" s="54" t="str">
        <f t="shared" ca="1" si="4"/>
        <v/>
      </c>
      <c r="U35" s="55" t="str">
        <f t="shared" ca="1" si="5"/>
        <v/>
      </c>
      <c r="V35" s="23"/>
      <c r="W35" s="31" t="str">
        <f t="shared" si="6"/>
        <v/>
      </c>
    </row>
    <row r="36" spans="1:23" ht="20" customHeight="1" x14ac:dyDescent="0.2">
      <c r="A36" s="7"/>
      <c r="B36" s="28">
        <v>11</v>
      </c>
      <c r="C36" s="53"/>
      <c r="D36" s="53"/>
      <c r="E36" s="53"/>
      <c r="F36" s="54" t="str">
        <f t="shared" ca="1" si="0"/>
        <v/>
      </c>
      <c r="G36" s="55" t="str">
        <f t="shared" ca="1" si="1"/>
        <v/>
      </c>
      <c r="H36" s="29"/>
      <c r="I36" s="28">
        <v>11</v>
      </c>
      <c r="J36" s="53"/>
      <c r="K36" s="53"/>
      <c r="L36" s="53"/>
      <c r="M36" s="54" t="str">
        <f t="shared" ca="1" si="2"/>
        <v/>
      </c>
      <c r="N36" s="55" t="str">
        <f t="shared" ca="1" si="3"/>
        <v/>
      </c>
      <c r="O36" s="30"/>
      <c r="P36" s="28">
        <v>11</v>
      </c>
      <c r="Q36" s="53"/>
      <c r="R36" s="53"/>
      <c r="S36" s="53"/>
      <c r="T36" s="54" t="str">
        <f t="shared" ca="1" si="4"/>
        <v/>
      </c>
      <c r="U36" s="55" t="str">
        <f t="shared" ca="1" si="5"/>
        <v/>
      </c>
      <c r="V36" s="23"/>
      <c r="W36" s="31" t="str">
        <f t="shared" si="6"/>
        <v/>
      </c>
    </row>
    <row r="37" spans="1:23" ht="20" customHeight="1" x14ac:dyDescent="0.2">
      <c r="A37" s="7"/>
      <c r="B37" s="28">
        <v>12</v>
      </c>
      <c r="C37" s="53"/>
      <c r="D37" s="53"/>
      <c r="E37" s="53"/>
      <c r="F37" s="54" t="str">
        <f t="shared" ca="1" si="0"/>
        <v/>
      </c>
      <c r="G37" s="55" t="str">
        <f t="shared" ca="1" si="1"/>
        <v/>
      </c>
      <c r="H37" s="29"/>
      <c r="I37" s="28">
        <v>12</v>
      </c>
      <c r="J37" s="53"/>
      <c r="K37" s="53"/>
      <c r="L37" s="53"/>
      <c r="M37" s="54" t="str">
        <f t="shared" ca="1" si="2"/>
        <v/>
      </c>
      <c r="N37" s="55" t="str">
        <f t="shared" ca="1" si="3"/>
        <v/>
      </c>
      <c r="O37" s="30"/>
      <c r="P37" s="28">
        <v>12</v>
      </c>
      <c r="Q37" s="53"/>
      <c r="R37" s="53"/>
      <c r="S37" s="53"/>
      <c r="T37" s="54" t="str">
        <f t="shared" ca="1" si="4"/>
        <v/>
      </c>
      <c r="U37" s="55" t="str">
        <f t="shared" ca="1" si="5"/>
        <v/>
      </c>
      <c r="V37" s="23"/>
      <c r="W37" s="31" t="str">
        <f t="shared" si="6"/>
        <v/>
      </c>
    </row>
    <row r="38" spans="1:23" ht="20" customHeight="1" x14ac:dyDescent="0.2">
      <c r="A38" s="7"/>
      <c r="B38" s="28">
        <v>13</v>
      </c>
      <c r="C38" s="53"/>
      <c r="D38" s="53"/>
      <c r="E38" s="53"/>
      <c r="F38" s="54" t="str">
        <f t="shared" ca="1" si="0"/>
        <v/>
      </c>
      <c r="G38" s="55" t="str">
        <f t="shared" ca="1" si="1"/>
        <v/>
      </c>
      <c r="H38" s="29"/>
      <c r="I38" s="28">
        <v>13</v>
      </c>
      <c r="J38" s="53"/>
      <c r="K38" s="53"/>
      <c r="L38" s="53"/>
      <c r="M38" s="54" t="str">
        <f t="shared" ca="1" si="2"/>
        <v/>
      </c>
      <c r="N38" s="55" t="str">
        <f t="shared" ca="1" si="3"/>
        <v/>
      </c>
      <c r="O38" s="30"/>
      <c r="P38" s="28">
        <v>13</v>
      </c>
      <c r="Q38" s="53"/>
      <c r="R38" s="53"/>
      <c r="S38" s="53"/>
      <c r="T38" s="54" t="str">
        <f t="shared" ca="1" si="4"/>
        <v/>
      </c>
      <c r="U38" s="55" t="str">
        <f t="shared" ca="1" si="5"/>
        <v/>
      </c>
      <c r="V38" s="23"/>
      <c r="W38" s="31" t="str">
        <f t="shared" si="6"/>
        <v/>
      </c>
    </row>
    <row r="39" spans="1:23" ht="20" customHeight="1" x14ac:dyDescent="0.2">
      <c r="A39" s="7"/>
      <c r="B39" s="28">
        <v>14</v>
      </c>
      <c r="C39" s="53"/>
      <c r="D39" s="53"/>
      <c r="E39" s="53"/>
      <c r="F39" s="54" t="str">
        <f t="shared" ca="1" si="0"/>
        <v/>
      </c>
      <c r="G39" s="55" t="str">
        <f t="shared" ca="1" si="1"/>
        <v/>
      </c>
      <c r="H39" s="29"/>
      <c r="I39" s="28">
        <v>14</v>
      </c>
      <c r="J39" s="53"/>
      <c r="K39" s="53"/>
      <c r="L39" s="53"/>
      <c r="M39" s="54" t="str">
        <f t="shared" ca="1" si="2"/>
        <v/>
      </c>
      <c r="N39" s="55" t="str">
        <f t="shared" ca="1" si="3"/>
        <v/>
      </c>
      <c r="O39" s="30"/>
      <c r="P39" s="28">
        <v>14</v>
      </c>
      <c r="Q39" s="53"/>
      <c r="R39" s="53"/>
      <c r="S39" s="53"/>
      <c r="T39" s="54" t="str">
        <f t="shared" ca="1" si="4"/>
        <v/>
      </c>
      <c r="U39" s="55" t="str">
        <f t="shared" ca="1" si="5"/>
        <v/>
      </c>
      <c r="V39" s="23"/>
      <c r="W39" s="31" t="str">
        <f t="shared" si="6"/>
        <v/>
      </c>
    </row>
    <row r="40" spans="1:23" ht="20" customHeight="1" x14ac:dyDescent="0.2">
      <c r="A40" s="7"/>
      <c r="B40" s="28">
        <v>15</v>
      </c>
      <c r="C40" s="53"/>
      <c r="D40" s="53"/>
      <c r="E40" s="53"/>
      <c r="F40" s="54" t="str">
        <f t="shared" ca="1" si="0"/>
        <v/>
      </c>
      <c r="G40" s="55" t="str">
        <f t="shared" ca="1" si="1"/>
        <v/>
      </c>
      <c r="H40" s="29"/>
      <c r="I40" s="28">
        <v>15</v>
      </c>
      <c r="J40" s="53"/>
      <c r="K40" s="53"/>
      <c r="L40" s="53"/>
      <c r="M40" s="54" t="str">
        <f t="shared" ca="1" si="2"/>
        <v/>
      </c>
      <c r="N40" s="55" t="str">
        <f t="shared" ca="1" si="3"/>
        <v/>
      </c>
      <c r="O40" s="30"/>
      <c r="P40" s="28">
        <v>15</v>
      </c>
      <c r="Q40" s="53"/>
      <c r="R40" s="53"/>
      <c r="S40" s="53"/>
      <c r="T40" s="54" t="str">
        <f t="shared" ca="1" si="4"/>
        <v/>
      </c>
      <c r="U40" s="55" t="str">
        <f t="shared" ca="1" si="5"/>
        <v/>
      </c>
      <c r="V40" s="23"/>
      <c r="W40" s="31" t="str">
        <f t="shared" si="6"/>
        <v/>
      </c>
    </row>
    <row r="41" spans="1:23" ht="20" customHeight="1" x14ac:dyDescent="0.2">
      <c r="A41" s="7"/>
      <c r="B41" s="7"/>
      <c r="C41" s="32"/>
      <c r="D41" s="32"/>
      <c r="E41" s="32"/>
      <c r="F41" s="32"/>
      <c r="G41" s="32"/>
      <c r="H41" s="32"/>
      <c r="I41" s="32"/>
      <c r="J41" s="32"/>
      <c r="K41" s="32"/>
      <c r="L41" s="32"/>
      <c r="M41" s="32"/>
      <c r="N41" s="32"/>
      <c r="O41" s="32"/>
      <c r="P41" s="32"/>
      <c r="Q41" s="32"/>
      <c r="R41" s="32"/>
      <c r="S41" s="32"/>
      <c r="T41" s="32"/>
      <c r="U41" s="32"/>
      <c r="V41" s="7"/>
      <c r="W41" s="7"/>
    </row>
    <row r="42" spans="1:23" ht="20" customHeight="1" x14ac:dyDescent="0.2">
      <c r="A42" s="7"/>
      <c r="B42" s="66">
        <v>1</v>
      </c>
      <c r="C42" s="33">
        <v>1</v>
      </c>
      <c r="D42" s="33">
        <v>2</v>
      </c>
      <c r="E42" s="33">
        <v>3</v>
      </c>
      <c r="F42" s="34" t="s">
        <v>12</v>
      </c>
      <c r="G42" s="34" t="s">
        <v>37</v>
      </c>
      <c r="H42" s="29"/>
      <c r="I42" s="67">
        <v>2</v>
      </c>
      <c r="J42" s="33">
        <v>1</v>
      </c>
      <c r="K42" s="33">
        <v>2</v>
      </c>
      <c r="L42" s="33">
        <v>3</v>
      </c>
      <c r="M42" s="34" t="s">
        <v>12</v>
      </c>
      <c r="N42" s="34" t="s">
        <v>37</v>
      </c>
      <c r="O42" s="30"/>
      <c r="P42" s="67">
        <v>3</v>
      </c>
      <c r="Q42" s="33">
        <v>1</v>
      </c>
      <c r="R42" s="33">
        <v>2</v>
      </c>
      <c r="S42" s="33">
        <v>3</v>
      </c>
      <c r="T42" s="34" t="s">
        <v>12</v>
      </c>
      <c r="U42" s="34" t="s">
        <v>37</v>
      </c>
      <c r="V42" s="59" t="s">
        <v>38</v>
      </c>
      <c r="W42" s="31">
        <f ca="1">IFERROR(MIN(W26:W40),"")</f>
        <v>0</v>
      </c>
    </row>
    <row r="43" spans="1:23" ht="20" customHeight="1" x14ac:dyDescent="0.2">
      <c r="A43" s="7"/>
      <c r="B43" s="35" t="s">
        <v>39</v>
      </c>
      <c r="C43" s="36" t="str">
        <f ca="1">IFERROR(IF(AND(C25&lt;=$F$10,C42&lt;=$F$8),AVERAGE(OFFSET(C26,0,0,$F$9,1)),""),"")</f>
        <v/>
      </c>
      <c r="D43" s="36" t="str">
        <f ca="1">IFERROR(IF(AND(D25&lt;=$F$10,D42&lt;=$F$8),AVERAGE(OFFSET(D26,0,0,$F$9,1)),""),"")</f>
        <v/>
      </c>
      <c r="E43" s="36" t="str">
        <f ca="1">IFERROR(IF(AND(E25&lt;=$F$10,E42&lt;=$F$8),AVERAGE(OFFSET(E26,0,0,$F$9,1)),""),"")</f>
        <v/>
      </c>
      <c r="F43" s="37">
        <f ca="1">IFERROR(IF(B24&lt;=$F$10,AVERAGE(OFFSET(F26,0,0,$F$9,1)),""),"")</f>
        <v>0</v>
      </c>
      <c r="G43" s="37" t="str">
        <f ca="1">IFERROR(IF(B42&lt;=$F$10,AVERAGE(OFFSET(G26,0,0,$F$9,1)),""),"")</f>
        <v/>
      </c>
      <c r="H43" s="29"/>
      <c r="I43" s="38" t="s">
        <v>39</v>
      </c>
      <c r="J43" s="36" t="str">
        <f ca="1">IFERROR(IF(AND(J25&lt;=$F$10,J42&lt;=$F$8),AVERAGE(OFFSET(J26,0,0,$F$9,1)),""),"")</f>
        <v/>
      </c>
      <c r="K43" s="36" t="str">
        <f ca="1">IFERROR(IF(AND(K25&lt;=$F$10,K42&lt;=$F$8),AVERAGE(OFFSET(K26,0,0,$F$9,1)),""),"")</f>
        <v/>
      </c>
      <c r="L43" s="36" t="str">
        <f ca="1">IFERROR(IF(AND(L25&lt;=$F$10,L42&lt;=$F$8),AVERAGE(OFFSET(L26,0,0,$F$9,1)),""),"")</f>
        <v/>
      </c>
      <c r="M43" s="37" t="str">
        <f ca="1">IFERROR(IF(I24&lt;=$F$10,AVERAGE(OFFSET(M26,0,0,$F$9,1)),""),"")</f>
        <v/>
      </c>
      <c r="N43" s="37" t="str">
        <f ca="1">IFERROR(IF(I42&lt;=$F$10,AVERAGE(OFFSET(N26,0,0,$F$9,1)),""),"")</f>
        <v/>
      </c>
      <c r="O43" s="30"/>
      <c r="P43" s="38" t="s">
        <v>39</v>
      </c>
      <c r="Q43" s="36" t="str">
        <f ca="1">IFERROR(IF(AND(Q25&lt;=$F$10,Q42&lt;=$F$8),AVERAGE(OFFSET(Q26,0,0,$F$9,1)),""),"")</f>
        <v/>
      </c>
      <c r="R43" s="36" t="str">
        <f ca="1">IFERROR(IF(AND(R25&lt;=$F$10,R42&lt;=$F$8),AVERAGE(OFFSET(R26,0,0,$F$9,1)),""),"")</f>
        <v/>
      </c>
      <c r="S43" s="36" t="str">
        <f ca="1">IFERROR(IF(AND(S25&lt;=$F$10,S42&lt;=$F$8),AVERAGE(OFFSET(S26,0,0,$F$9,1)),""),"")</f>
        <v/>
      </c>
      <c r="T43" s="37" t="str">
        <f ca="1">IFERROR(IF(P24&lt;=$F$10,AVERAGE(OFFSET(T26,0,0,$F$9,1)),""),"")</f>
        <v/>
      </c>
      <c r="U43" s="37" t="str">
        <f ca="1">IFERROR(IF(P42&lt;=$F$10,AVERAGE(OFFSET(U26,0,0,$F$9,1)),""),"")</f>
        <v/>
      </c>
      <c r="V43" s="59" t="s">
        <v>40</v>
      </c>
      <c r="W43" s="31">
        <f ca="1">IFERROR(MAX(W26:W40),"")</f>
        <v>0</v>
      </c>
    </row>
    <row r="44" spans="1:23" ht="20" customHeight="1" x14ac:dyDescent="0.2">
      <c r="A44" s="7"/>
      <c r="B44" s="3"/>
      <c r="C44" s="3"/>
      <c r="D44" s="3"/>
      <c r="E44" s="3"/>
      <c r="F44" s="3"/>
      <c r="G44" s="3"/>
      <c r="H44" s="3"/>
      <c r="I44" s="3"/>
      <c r="J44" s="3"/>
      <c r="K44" s="3"/>
      <c r="L44" s="39"/>
      <c r="M44" s="3"/>
      <c r="N44" s="3"/>
      <c r="O44" s="3"/>
      <c r="P44" s="3"/>
      <c r="Q44" s="3"/>
      <c r="R44" s="3"/>
      <c r="S44" s="3"/>
      <c r="T44" s="3"/>
      <c r="U44" s="3"/>
      <c r="V44" s="3"/>
      <c r="W44" s="3"/>
    </row>
    <row r="45" spans="1:23" ht="20" customHeight="1" thickBot="1" x14ac:dyDescent="0.25">
      <c r="A45" s="7"/>
      <c r="B45" s="40"/>
      <c r="C45" s="41"/>
      <c r="D45" s="42"/>
      <c r="E45" s="42"/>
      <c r="F45" s="42"/>
      <c r="G45" s="42"/>
      <c r="H45" s="41"/>
      <c r="I45" s="42"/>
      <c r="J45" s="42"/>
      <c r="K45" s="42"/>
      <c r="L45" s="42"/>
      <c r="M45" s="41"/>
      <c r="N45" s="42"/>
      <c r="O45" s="42"/>
      <c r="P45" s="42"/>
      <c r="Q45" s="42"/>
      <c r="R45" s="41"/>
      <c r="S45" s="41"/>
      <c r="T45" s="41"/>
      <c r="U45" s="41"/>
      <c r="V45" s="40"/>
      <c r="W45" s="40"/>
    </row>
    <row r="46" spans="1:23" ht="35" customHeight="1" x14ac:dyDescent="0.2">
      <c r="A46" s="44"/>
      <c r="B46" s="43"/>
      <c r="C46" s="43"/>
      <c r="D46" s="72" t="s">
        <v>41</v>
      </c>
      <c r="E46" s="72"/>
      <c r="F46" s="72"/>
      <c r="G46" s="72"/>
      <c r="H46" s="43"/>
      <c r="I46" s="73" t="s">
        <v>42</v>
      </c>
      <c r="J46" s="73"/>
      <c r="K46" s="73"/>
      <c r="L46" s="73"/>
      <c r="M46" s="43"/>
      <c r="N46" s="73" t="s">
        <v>43</v>
      </c>
      <c r="O46" s="73"/>
      <c r="P46" s="73"/>
      <c r="Q46" s="73"/>
      <c r="R46" s="43"/>
      <c r="S46" s="44"/>
      <c r="T46" s="44"/>
      <c r="U46" s="44"/>
      <c r="V46" s="44"/>
      <c r="W46" s="44"/>
    </row>
    <row r="47" spans="1:23" ht="50" customHeight="1" x14ac:dyDescent="0.2">
      <c r="A47" s="44"/>
      <c r="B47" s="43"/>
      <c r="C47" s="43"/>
      <c r="D47" s="45" t="s">
        <v>24</v>
      </c>
      <c r="E47" s="69" t="s">
        <v>44</v>
      </c>
      <c r="F47" s="69"/>
      <c r="G47" s="69"/>
      <c r="H47" s="43"/>
      <c r="I47" s="45" t="s">
        <v>24</v>
      </c>
      <c r="J47" s="69" t="s">
        <v>45</v>
      </c>
      <c r="K47" s="69"/>
      <c r="L47" s="69"/>
      <c r="M47" s="43"/>
      <c r="N47" s="45" t="s">
        <v>24</v>
      </c>
      <c r="O47" s="69" t="s">
        <v>46</v>
      </c>
      <c r="P47" s="69"/>
      <c r="Q47" s="69"/>
      <c r="R47" s="43"/>
      <c r="S47" s="44"/>
      <c r="T47" s="44"/>
      <c r="U47" s="44"/>
      <c r="V47" s="44"/>
      <c r="W47" s="44"/>
    </row>
    <row r="48" spans="1:23" ht="50" customHeight="1" x14ac:dyDescent="0.2">
      <c r="A48" s="44"/>
      <c r="B48" s="44"/>
      <c r="C48" s="44"/>
      <c r="D48" s="46" t="s">
        <v>25</v>
      </c>
      <c r="E48" s="69" t="s">
        <v>47</v>
      </c>
      <c r="F48" s="69"/>
      <c r="G48" s="69"/>
      <c r="H48" s="44"/>
      <c r="I48" s="46" t="s">
        <v>25</v>
      </c>
      <c r="J48" s="69" t="s">
        <v>48</v>
      </c>
      <c r="K48" s="69"/>
      <c r="L48" s="69"/>
      <c r="M48" s="44"/>
      <c r="N48" s="46" t="s">
        <v>25</v>
      </c>
      <c r="O48" s="69" t="s">
        <v>48</v>
      </c>
      <c r="P48" s="69"/>
      <c r="Q48" s="69"/>
      <c r="R48" s="44"/>
      <c r="S48" s="44"/>
      <c r="T48" s="44"/>
      <c r="U48" s="44"/>
      <c r="V48" s="44"/>
      <c r="W48" s="44"/>
    </row>
    <row r="49" spans="1:23" x14ac:dyDescent="0.2">
      <c r="A49" s="21"/>
      <c r="B49" s="21"/>
      <c r="C49" s="21"/>
      <c r="D49" s="21"/>
      <c r="E49" s="21"/>
      <c r="F49" s="21"/>
      <c r="G49" s="21"/>
      <c r="H49" s="21"/>
      <c r="I49" s="21"/>
      <c r="J49" s="21"/>
      <c r="K49" s="21"/>
      <c r="L49" s="21"/>
      <c r="M49" s="21"/>
      <c r="N49" s="21"/>
      <c r="O49" s="21"/>
      <c r="P49" s="21"/>
      <c r="Q49" s="21"/>
      <c r="R49" s="21"/>
      <c r="S49" s="21"/>
      <c r="T49" s="21"/>
      <c r="U49" s="21"/>
      <c r="V49" s="21"/>
      <c r="W49" s="21"/>
    </row>
    <row r="50" spans="1:23" ht="38" customHeight="1" x14ac:dyDescent="0.2">
      <c r="A50" s="44"/>
      <c r="B50" s="47"/>
      <c r="C50" s="47"/>
      <c r="D50" s="70" t="s">
        <v>24</v>
      </c>
      <c r="E50" s="70"/>
      <c r="F50" s="70"/>
      <c r="G50" s="70"/>
      <c r="H50" s="70"/>
      <c r="I50" s="70"/>
      <c r="J50" s="70"/>
      <c r="K50" s="70"/>
      <c r="L50" s="70"/>
      <c r="M50" s="70"/>
      <c r="N50" s="70"/>
      <c r="O50" s="70"/>
      <c r="P50" s="70"/>
      <c r="Q50" s="70"/>
      <c r="R50" s="43"/>
      <c r="S50" s="44"/>
      <c r="T50" s="44"/>
      <c r="U50" s="44"/>
      <c r="V50" s="44"/>
      <c r="W50" s="44"/>
    </row>
    <row r="51" spans="1:23" ht="30" customHeight="1" x14ac:dyDescent="0.2">
      <c r="A51" s="44"/>
      <c r="B51" s="47"/>
      <c r="C51" s="48"/>
      <c r="D51" s="49">
        <v>2</v>
      </c>
      <c r="E51" s="49">
        <v>3</v>
      </c>
      <c r="F51" s="49">
        <v>4</v>
      </c>
      <c r="G51" s="49">
        <v>5</v>
      </c>
      <c r="H51" s="49">
        <v>6</v>
      </c>
      <c r="I51" s="49">
        <v>7</v>
      </c>
      <c r="J51" s="49">
        <v>8</v>
      </c>
      <c r="K51" s="49">
        <v>9</v>
      </c>
      <c r="L51" s="49">
        <v>10</v>
      </c>
      <c r="M51" s="49">
        <v>11</v>
      </c>
      <c r="N51" s="49">
        <v>12</v>
      </c>
      <c r="O51" s="49">
        <v>13</v>
      </c>
      <c r="P51" s="49">
        <v>14</v>
      </c>
      <c r="Q51" s="49">
        <v>15</v>
      </c>
      <c r="R51" s="43"/>
      <c r="S51" s="44"/>
      <c r="T51" s="44"/>
      <c r="U51" s="44"/>
      <c r="V51" s="44"/>
      <c r="W51" s="44"/>
    </row>
    <row r="52" spans="1:23" ht="20" customHeight="1" x14ac:dyDescent="0.2">
      <c r="A52" s="44"/>
      <c r="B52" s="71" t="s">
        <v>25</v>
      </c>
      <c r="C52" s="49">
        <v>1</v>
      </c>
      <c r="D52" s="50">
        <v>1.41</v>
      </c>
      <c r="E52" s="50">
        <v>1.91</v>
      </c>
      <c r="F52" s="50">
        <v>2.2400000000000002</v>
      </c>
      <c r="G52" s="50">
        <v>2.48</v>
      </c>
      <c r="H52" s="50">
        <v>2.67</v>
      </c>
      <c r="I52" s="50">
        <v>2.83</v>
      </c>
      <c r="J52" s="50">
        <v>2.96</v>
      </c>
      <c r="K52" s="50">
        <v>3.08</v>
      </c>
      <c r="L52" s="50">
        <v>3.18</v>
      </c>
      <c r="M52" s="50">
        <v>3.27</v>
      </c>
      <c r="N52" s="50">
        <v>3.35</v>
      </c>
      <c r="O52" s="50">
        <v>3.42</v>
      </c>
      <c r="P52" s="50">
        <v>3.49</v>
      </c>
      <c r="Q52" s="50">
        <v>3.55</v>
      </c>
      <c r="R52" s="43"/>
      <c r="S52" s="44"/>
      <c r="T52" s="44"/>
      <c r="U52" s="44"/>
      <c r="V52" s="44"/>
      <c r="W52" s="44"/>
    </row>
    <row r="53" spans="1:23" ht="20" customHeight="1" x14ac:dyDescent="0.2">
      <c r="A53" s="44"/>
      <c r="B53" s="71"/>
      <c r="C53" s="49">
        <v>2</v>
      </c>
      <c r="D53" s="50">
        <v>1.28</v>
      </c>
      <c r="E53" s="50">
        <v>1.81</v>
      </c>
      <c r="F53" s="50">
        <v>2.15</v>
      </c>
      <c r="G53" s="50">
        <v>2.4</v>
      </c>
      <c r="H53" s="50">
        <v>2.6</v>
      </c>
      <c r="I53" s="50">
        <v>2.77</v>
      </c>
      <c r="J53" s="50">
        <v>2.91</v>
      </c>
      <c r="K53" s="50">
        <v>3.02</v>
      </c>
      <c r="L53" s="50">
        <v>3.13</v>
      </c>
      <c r="M53" s="50">
        <v>3.22</v>
      </c>
      <c r="N53" s="50">
        <v>3.3</v>
      </c>
      <c r="O53" s="50">
        <v>3.38</v>
      </c>
      <c r="P53" s="50">
        <v>3.45</v>
      </c>
      <c r="Q53" s="50">
        <v>3.51</v>
      </c>
      <c r="R53" s="43"/>
      <c r="S53" s="44"/>
      <c r="T53" s="44"/>
      <c r="U53" s="44"/>
      <c r="V53" s="44"/>
      <c r="W53" s="44"/>
    </row>
    <row r="54" spans="1:23" ht="20" customHeight="1" x14ac:dyDescent="0.2">
      <c r="A54" s="44"/>
      <c r="B54" s="71"/>
      <c r="C54" s="49">
        <v>3</v>
      </c>
      <c r="D54" s="50">
        <v>1.23</v>
      </c>
      <c r="E54" s="50">
        <v>1.77</v>
      </c>
      <c r="F54" s="50">
        <v>2.12</v>
      </c>
      <c r="G54" s="50">
        <v>2.38</v>
      </c>
      <c r="H54" s="50">
        <v>2.58</v>
      </c>
      <c r="I54" s="50">
        <v>2.75</v>
      </c>
      <c r="J54" s="50">
        <v>2.89</v>
      </c>
      <c r="K54" s="50">
        <v>3.01</v>
      </c>
      <c r="L54" s="50">
        <v>3.11</v>
      </c>
      <c r="M54" s="50">
        <v>3.21</v>
      </c>
      <c r="N54" s="50">
        <v>3.29</v>
      </c>
      <c r="O54" s="50">
        <v>3.37</v>
      </c>
      <c r="P54" s="50">
        <v>3.43</v>
      </c>
      <c r="Q54" s="50">
        <v>3.5</v>
      </c>
      <c r="R54" s="43"/>
      <c r="S54" s="44"/>
      <c r="T54" s="44"/>
      <c r="U54" s="44"/>
      <c r="V54" s="44"/>
      <c r="W54" s="44"/>
    </row>
    <row r="55" spans="1:23" ht="20" customHeight="1" x14ac:dyDescent="0.2">
      <c r="A55" s="44"/>
      <c r="B55" s="71"/>
      <c r="C55" s="49">
        <v>4</v>
      </c>
      <c r="D55" s="50">
        <v>1.21</v>
      </c>
      <c r="E55" s="50">
        <v>1.75</v>
      </c>
      <c r="F55" s="50">
        <v>2.11</v>
      </c>
      <c r="G55" s="50">
        <v>2.37</v>
      </c>
      <c r="H55" s="50">
        <v>2.57</v>
      </c>
      <c r="I55" s="50">
        <v>2.74</v>
      </c>
      <c r="J55" s="50">
        <v>2.88</v>
      </c>
      <c r="K55" s="50">
        <v>3</v>
      </c>
      <c r="L55" s="50">
        <v>3.1</v>
      </c>
      <c r="M55" s="50">
        <v>3.2</v>
      </c>
      <c r="N55" s="50">
        <v>3.28</v>
      </c>
      <c r="O55" s="50">
        <v>3.36</v>
      </c>
      <c r="P55" s="50">
        <v>3.43</v>
      </c>
      <c r="Q55" s="50">
        <v>3.49</v>
      </c>
      <c r="R55" s="43"/>
      <c r="S55" s="44"/>
      <c r="T55" s="44"/>
      <c r="U55" s="44"/>
      <c r="V55" s="44"/>
      <c r="W55" s="44"/>
    </row>
    <row r="56" spans="1:23" ht="20" customHeight="1" x14ac:dyDescent="0.2">
      <c r="A56" s="44"/>
      <c r="B56" s="71"/>
      <c r="C56" s="49">
        <v>5</v>
      </c>
      <c r="D56" s="50">
        <v>1.19</v>
      </c>
      <c r="E56" s="50">
        <v>1.74</v>
      </c>
      <c r="F56" s="50">
        <v>2.1</v>
      </c>
      <c r="G56" s="50">
        <v>2.36</v>
      </c>
      <c r="H56" s="50">
        <v>2.56</v>
      </c>
      <c r="I56" s="50">
        <v>2.73</v>
      </c>
      <c r="J56" s="50">
        <v>2.87</v>
      </c>
      <c r="K56" s="50">
        <v>2.99</v>
      </c>
      <c r="L56" s="50">
        <v>3.1</v>
      </c>
      <c r="M56" s="50">
        <v>3.19</v>
      </c>
      <c r="N56" s="50">
        <v>3.28</v>
      </c>
      <c r="O56" s="50">
        <v>3.35</v>
      </c>
      <c r="P56" s="50">
        <v>3.42</v>
      </c>
      <c r="Q56" s="50">
        <v>3.49</v>
      </c>
      <c r="R56" s="43"/>
      <c r="S56" s="44"/>
      <c r="T56" s="44"/>
      <c r="U56" s="44"/>
      <c r="V56" s="44"/>
      <c r="W56" s="44"/>
    </row>
    <row r="57" spans="1:23" ht="20" customHeight="1" x14ac:dyDescent="0.2">
      <c r="A57" s="44"/>
      <c r="B57" s="71"/>
      <c r="C57" s="49">
        <v>6</v>
      </c>
      <c r="D57" s="50">
        <v>1.18</v>
      </c>
      <c r="E57" s="50">
        <v>1.73</v>
      </c>
      <c r="F57" s="50">
        <v>2.09</v>
      </c>
      <c r="G57" s="50">
        <v>2.35</v>
      </c>
      <c r="H57" s="50">
        <v>2.56</v>
      </c>
      <c r="I57" s="50">
        <v>2.73</v>
      </c>
      <c r="J57" s="50">
        <v>2.87</v>
      </c>
      <c r="K57" s="50">
        <v>2.99</v>
      </c>
      <c r="L57" s="50">
        <v>3.1</v>
      </c>
      <c r="M57" s="50">
        <v>3.19</v>
      </c>
      <c r="N57" s="50">
        <v>3.27</v>
      </c>
      <c r="O57" s="50">
        <v>3.35</v>
      </c>
      <c r="P57" s="50">
        <v>3.42</v>
      </c>
      <c r="Q57" s="50">
        <v>3.49</v>
      </c>
      <c r="R57" s="43"/>
      <c r="S57" s="44"/>
      <c r="T57" s="44"/>
      <c r="U57" s="44"/>
      <c r="V57" s="44"/>
      <c r="W57" s="44"/>
    </row>
    <row r="58" spans="1:23" ht="20" customHeight="1" x14ac:dyDescent="0.2">
      <c r="A58" s="44"/>
      <c r="B58" s="71"/>
      <c r="C58" s="49">
        <v>7</v>
      </c>
      <c r="D58" s="50">
        <v>1.17</v>
      </c>
      <c r="E58" s="50">
        <v>1.73</v>
      </c>
      <c r="F58" s="50">
        <v>2.09</v>
      </c>
      <c r="G58" s="50">
        <v>2.35</v>
      </c>
      <c r="H58" s="50">
        <v>2.5499999999999998</v>
      </c>
      <c r="I58" s="50">
        <v>2.72</v>
      </c>
      <c r="J58" s="50">
        <v>2.87</v>
      </c>
      <c r="K58" s="50">
        <v>2.99</v>
      </c>
      <c r="L58" s="50">
        <v>3.1</v>
      </c>
      <c r="M58" s="50">
        <v>3.19</v>
      </c>
      <c r="N58" s="50">
        <v>3.27</v>
      </c>
      <c r="O58" s="50">
        <v>3.35</v>
      </c>
      <c r="P58" s="50">
        <v>3.42</v>
      </c>
      <c r="Q58" s="50">
        <v>3.48</v>
      </c>
      <c r="R58" s="43"/>
      <c r="S58" s="44"/>
      <c r="T58" s="44"/>
      <c r="U58" s="44"/>
      <c r="V58" s="44"/>
      <c r="W58" s="44"/>
    </row>
    <row r="59" spans="1:23" ht="20" customHeight="1" x14ac:dyDescent="0.2">
      <c r="A59" s="44"/>
      <c r="B59" s="71"/>
      <c r="C59" s="49">
        <v>8</v>
      </c>
      <c r="D59" s="50">
        <v>1.17</v>
      </c>
      <c r="E59" s="50">
        <v>1.72</v>
      </c>
      <c r="F59" s="50">
        <v>2.08</v>
      </c>
      <c r="G59" s="50">
        <v>2.35</v>
      </c>
      <c r="H59" s="50">
        <v>2.5499999999999998</v>
      </c>
      <c r="I59" s="50">
        <v>2.72</v>
      </c>
      <c r="J59" s="50">
        <v>2.87</v>
      </c>
      <c r="K59" s="50">
        <v>2.98</v>
      </c>
      <c r="L59" s="50">
        <v>3.09</v>
      </c>
      <c r="M59" s="50">
        <v>3.19</v>
      </c>
      <c r="N59" s="50">
        <v>3.27</v>
      </c>
      <c r="O59" s="50">
        <v>3.35</v>
      </c>
      <c r="P59" s="50">
        <v>3.42</v>
      </c>
      <c r="Q59" s="50">
        <v>3.48</v>
      </c>
      <c r="R59" s="43"/>
      <c r="S59" s="44"/>
      <c r="T59" s="44"/>
      <c r="U59" s="44"/>
      <c r="V59" s="44"/>
      <c r="W59" s="44"/>
    </row>
    <row r="60" spans="1:23" ht="20" customHeight="1" x14ac:dyDescent="0.2">
      <c r="A60" s="44"/>
      <c r="B60" s="71"/>
      <c r="C60" s="49">
        <v>9</v>
      </c>
      <c r="D60" s="50">
        <v>1.1599999999999999</v>
      </c>
      <c r="E60" s="50">
        <v>1.72</v>
      </c>
      <c r="F60" s="50">
        <v>2.08</v>
      </c>
      <c r="G60" s="50">
        <v>2.34</v>
      </c>
      <c r="H60" s="50">
        <v>2.5499999999999998</v>
      </c>
      <c r="I60" s="50">
        <v>2.72</v>
      </c>
      <c r="J60" s="50">
        <v>2.86</v>
      </c>
      <c r="K60" s="50">
        <v>2.98</v>
      </c>
      <c r="L60" s="50">
        <v>3.09</v>
      </c>
      <c r="M60" s="50">
        <v>3.18</v>
      </c>
      <c r="N60" s="50">
        <v>3.27</v>
      </c>
      <c r="O60" s="50">
        <v>3.35</v>
      </c>
      <c r="P60" s="50">
        <v>3.42</v>
      </c>
      <c r="Q60" s="50">
        <v>3.48</v>
      </c>
      <c r="R60" s="43"/>
      <c r="S60" s="44"/>
      <c r="T60" s="44"/>
      <c r="U60" s="44"/>
      <c r="V60" s="44"/>
      <c r="W60" s="44"/>
    </row>
    <row r="61" spans="1:23" ht="20" customHeight="1" x14ac:dyDescent="0.2">
      <c r="A61" s="44"/>
      <c r="B61" s="71"/>
      <c r="C61" s="49">
        <v>10</v>
      </c>
      <c r="D61" s="50">
        <v>1.1599999999999999</v>
      </c>
      <c r="E61" s="50">
        <v>1.72</v>
      </c>
      <c r="F61" s="50">
        <v>2.08</v>
      </c>
      <c r="G61" s="50">
        <v>2.34</v>
      </c>
      <c r="H61" s="50">
        <v>2.5499999999999998</v>
      </c>
      <c r="I61" s="50">
        <v>2.72</v>
      </c>
      <c r="J61" s="50">
        <v>2.86</v>
      </c>
      <c r="K61" s="50">
        <v>2.98</v>
      </c>
      <c r="L61" s="50">
        <v>3.09</v>
      </c>
      <c r="M61" s="50">
        <v>3.18</v>
      </c>
      <c r="N61" s="50">
        <v>3.27</v>
      </c>
      <c r="O61" s="50">
        <v>3.34</v>
      </c>
      <c r="P61" s="50">
        <v>3.42</v>
      </c>
      <c r="Q61" s="50">
        <v>3.48</v>
      </c>
      <c r="R61" s="43"/>
      <c r="S61" s="44"/>
      <c r="T61" s="44"/>
      <c r="U61" s="44"/>
      <c r="V61" s="44"/>
      <c r="W61" s="44"/>
    </row>
    <row r="62" spans="1:23" ht="20" customHeight="1" x14ac:dyDescent="0.2">
      <c r="A62" s="44"/>
      <c r="B62" s="71"/>
      <c r="C62" s="49">
        <v>11</v>
      </c>
      <c r="D62" s="50">
        <v>1.1599999999999999</v>
      </c>
      <c r="E62" s="50">
        <v>1.71</v>
      </c>
      <c r="F62" s="50">
        <v>2.08</v>
      </c>
      <c r="G62" s="50">
        <v>2.34</v>
      </c>
      <c r="H62" s="50">
        <v>2.5499999999999998</v>
      </c>
      <c r="I62" s="50">
        <v>2.72</v>
      </c>
      <c r="J62" s="50">
        <v>2.86</v>
      </c>
      <c r="K62" s="50">
        <v>2.98</v>
      </c>
      <c r="L62" s="50">
        <v>3.09</v>
      </c>
      <c r="M62" s="50">
        <v>3.18</v>
      </c>
      <c r="N62" s="50">
        <v>3.27</v>
      </c>
      <c r="O62" s="50">
        <v>3.34</v>
      </c>
      <c r="P62" s="50">
        <v>3.41</v>
      </c>
      <c r="Q62" s="50">
        <v>3.48</v>
      </c>
      <c r="R62" s="43"/>
      <c r="S62" s="44"/>
      <c r="T62" s="44"/>
      <c r="U62" s="44"/>
      <c r="V62" s="44"/>
      <c r="W62" s="44"/>
    </row>
    <row r="63" spans="1:23" ht="20" customHeight="1" x14ac:dyDescent="0.2">
      <c r="A63" s="44"/>
      <c r="B63" s="71"/>
      <c r="C63" s="49">
        <v>12</v>
      </c>
      <c r="D63" s="50">
        <v>1.1499999999999999</v>
      </c>
      <c r="E63" s="50">
        <v>1.71</v>
      </c>
      <c r="F63" s="50">
        <v>2.0699999999999998</v>
      </c>
      <c r="G63" s="50">
        <v>2.34</v>
      </c>
      <c r="H63" s="50">
        <v>2.5499999999999998</v>
      </c>
      <c r="I63" s="50">
        <v>2.72</v>
      </c>
      <c r="J63" s="50">
        <v>2.85</v>
      </c>
      <c r="K63" s="50">
        <v>2.98</v>
      </c>
      <c r="L63" s="50">
        <v>3.09</v>
      </c>
      <c r="M63" s="50">
        <v>3.18</v>
      </c>
      <c r="N63" s="50">
        <v>3.27</v>
      </c>
      <c r="O63" s="50">
        <v>3.34</v>
      </c>
      <c r="P63" s="50">
        <v>3.41</v>
      </c>
      <c r="Q63" s="50">
        <v>3.48</v>
      </c>
      <c r="R63" s="43"/>
      <c r="S63" s="44"/>
      <c r="T63" s="44"/>
      <c r="U63" s="44"/>
      <c r="V63" s="44"/>
      <c r="W63" s="44"/>
    </row>
    <row r="64" spans="1:23" ht="20" customHeight="1" x14ac:dyDescent="0.2">
      <c r="A64" s="44"/>
      <c r="B64" s="71"/>
      <c r="C64" s="49">
        <v>13</v>
      </c>
      <c r="D64" s="50">
        <v>1.1499999999999999</v>
      </c>
      <c r="E64" s="50">
        <v>1.71</v>
      </c>
      <c r="F64" s="50">
        <v>2.0699999999999998</v>
      </c>
      <c r="G64" s="50">
        <v>2.34</v>
      </c>
      <c r="H64" s="50">
        <v>2.5499999999999998</v>
      </c>
      <c r="I64" s="50">
        <v>2.71</v>
      </c>
      <c r="J64" s="50">
        <v>2.85</v>
      </c>
      <c r="K64" s="50">
        <v>2.98</v>
      </c>
      <c r="L64" s="50">
        <v>3.09</v>
      </c>
      <c r="M64" s="50">
        <v>3.18</v>
      </c>
      <c r="N64" s="50">
        <v>3.27</v>
      </c>
      <c r="O64" s="50">
        <v>3.34</v>
      </c>
      <c r="P64" s="50">
        <v>3.41</v>
      </c>
      <c r="Q64" s="50">
        <v>3.48</v>
      </c>
      <c r="R64" s="43"/>
      <c r="S64" s="44"/>
      <c r="T64" s="44"/>
      <c r="U64" s="44"/>
      <c r="V64" s="44"/>
      <c r="W64" s="44"/>
    </row>
    <row r="65" spans="1:23" ht="20" customHeight="1" x14ac:dyDescent="0.2">
      <c r="A65" s="44"/>
      <c r="B65" s="71"/>
      <c r="C65" s="49">
        <v>14</v>
      </c>
      <c r="D65" s="50">
        <v>1.1499999999999999</v>
      </c>
      <c r="E65" s="50">
        <v>1.71</v>
      </c>
      <c r="F65" s="50">
        <v>2.0699999999999998</v>
      </c>
      <c r="G65" s="50">
        <v>2.34</v>
      </c>
      <c r="H65" s="50">
        <v>2.54</v>
      </c>
      <c r="I65" s="50">
        <v>2.71</v>
      </c>
      <c r="J65" s="50">
        <v>2.85</v>
      </c>
      <c r="K65" s="50">
        <v>2.98</v>
      </c>
      <c r="L65" s="50">
        <v>3.08</v>
      </c>
      <c r="M65" s="50">
        <v>3.18</v>
      </c>
      <c r="N65" s="50">
        <v>3.27</v>
      </c>
      <c r="O65" s="50">
        <v>3.34</v>
      </c>
      <c r="P65" s="50">
        <v>3.41</v>
      </c>
      <c r="Q65" s="50">
        <v>3.48</v>
      </c>
      <c r="R65" s="43"/>
      <c r="S65" s="44"/>
      <c r="T65" s="44"/>
      <c r="U65" s="44"/>
      <c r="V65" s="44"/>
      <c r="W65" s="44"/>
    </row>
    <row r="66" spans="1:23" ht="20" customHeight="1" x14ac:dyDescent="0.2">
      <c r="A66" s="44"/>
      <c r="B66" s="71"/>
      <c r="C66" s="49">
        <v>15</v>
      </c>
      <c r="D66" s="50">
        <v>1.1499999999999999</v>
      </c>
      <c r="E66" s="50">
        <v>1.71</v>
      </c>
      <c r="F66" s="50">
        <v>2.0699999999999998</v>
      </c>
      <c r="G66" s="50">
        <v>2.34</v>
      </c>
      <c r="H66" s="50">
        <v>2.54</v>
      </c>
      <c r="I66" s="50">
        <v>2.71</v>
      </c>
      <c r="J66" s="50">
        <v>2.85</v>
      </c>
      <c r="K66" s="50">
        <v>2.98</v>
      </c>
      <c r="L66" s="50">
        <v>3.08</v>
      </c>
      <c r="M66" s="50">
        <v>3.18</v>
      </c>
      <c r="N66" s="50">
        <v>3.26</v>
      </c>
      <c r="O66" s="50">
        <v>3.34</v>
      </c>
      <c r="P66" s="50">
        <v>3.41</v>
      </c>
      <c r="Q66" s="50">
        <v>3.48</v>
      </c>
      <c r="R66" s="43"/>
      <c r="S66" s="44"/>
      <c r="T66" s="44"/>
      <c r="U66" s="44"/>
      <c r="V66" s="44"/>
      <c r="W66" s="44"/>
    </row>
    <row r="67" spans="1:23" ht="20" customHeight="1" x14ac:dyDescent="0.2">
      <c r="A67" s="44"/>
      <c r="B67" s="71"/>
      <c r="C67" s="49" t="s">
        <v>49</v>
      </c>
      <c r="D67" s="51">
        <v>1.1279999999999999</v>
      </c>
      <c r="E67" s="51">
        <v>1.6930000000000001</v>
      </c>
      <c r="F67" s="51">
        <v>2.0590000000000002</v>
      </c>
      <c r="G67" s="51">
        <v>2.3260000000000001</v>
      </c>
      <c r="H67" s="51">
        <v>2.5339999999999998</v>
      </c>
      <c r="I67" s="51">
        <v>2.7040000000000002</v>
      </c>
      <c r="J67" s="51">
        <v>2.847</v>
      </c>
      <c r="K67" s="51">
        <v>2.97</v>
      </c>
      <c r="L67" s="51">
        <v>3.0779999999999998</v>
      </c>
      <c r="M67" s="51">
        <v>3.173</v>
      </c>
      <c r="N67" s="51">
        <v>3.258</v>
      </c>
      <c r="O67" s="51">
        <v>3.3359999999999999</v>
      </c>
      <c r="P67" s="51">
        <v>3.407</v>
      </c>
      <c r="Q67" s="51"/>
      <c r="R67" s="43"/>
      <c r="S67" s="44"/>
      <c r="T67" s="44"/>
      <c r="U67" s="44"/>
      <c r="V67" s="44"/>
      <c r="W67" s="44"/>
    </row>
  </sheetData>
  <mergeCells count="49">
    <mergeCell ref="B6:J6"/>
    <mergeCell ref="L6:T6"/>
    <mergeCell ref="B2:T2"/>
    <mergeCell ref="B4:J4"/>
    <mergeCell ref="L4:T4"/>
    <mergeCell ref="B5:J5"/>
    <mergeCell ref="L5:T5"/>
    <mergeCell ref="B8:E8"/>
    <mergeCell ref="I8:L8"/>
    <mergeCell ref="V8:W8"/>
    <mergeCell ref="B9:E9"/>
    <mergeCell ref="I9:L9"/>
    <mergeCell ref="V9:W9"/>
    <mergeCell ref="B10:E10"/>
    <mergeCell ref="V10:W10"/>
    <mergeCell ref="B12:H12"/>
    <mergeCell ref="J12:P12"/>
    <mergeCell ref="B13:H13"/>
    <mergeCell ref="J13:P13"/>
    <mergeCell ref="B14:H14"/>
    <mergeCell ref="J14:P14"/>
    <mergeCell ref="B15:H15"/>
    <mergeCell ref="J15:P15"/>
    <mergeCell ref="B16:H16"/>
    <mergeCell ref="J16:P16"/>
    <mergeCell ref="F18:L18"/>
    <mergeCell ref="N18:Q18"/>
    <mergeCell ref="F19:L19"/>
    <mergeCell ref="N19:Q19"/>
    <mergeCell ref="F20:L20"/>
    <mergeCell ref="N20:Q20"/>
    <mergeCell ref="F21:L21"/>
    <mergeCell ref="N21:Q21"/>
    <mergeCell ref="F22:L22"/>
    <mergeCell ref="N22:Q22"/>
    <mergeCell ref="C24:G24"/>
    <mergeCell ref="J24:N24"/>
    <mergeCell ref="Q24:U24"/>
    <mergeCell ref="D46:G46"/>
    <mergeCell ref="I46:L46"/>
    <mergeCell ref="N46:Q46"/>
    <mergeCell ref="E47:G47"/>
    <mergeCell ref="J47:L47"/>
    <mergeCell ref="O47:Q47"/>
    <mergeCell ref="E48:G48"/>
    <mergeCell ref="J48:L48"/>
    <mergeCell ref="O48:Q48"/>
    <mergeCell ref="D50:Q50"/>
    <mergeCell ref="B52:B67"/>
  </mergeCells>
  <conditionalFormatting sqref="B5">
    <cfRule type="cellIs" dxfId="6" priority="4" stopIfTrue="1" operator="lessThanOrEqual">
      <formula>0.1</formula>
    </cfRule>
    <cfRule type="cellIs" dxfId="5" priority="5" stopIfTrue="1" operator="lessThanOrEqual">
      <formula>0.3</formula>
    </cfRule>
    <cfRule type="cellIs" dxfId="4" priority="6" stopIfTrue="1" operator="between">
      <formula>0.3</formula>
      <formula>2</formula>
    </cfRule>
  </conditionalFormatting>
  <conditionalFormatting sqref="C26:E40 J26:L40 Q26:S40">
    <cfRule type="expression" dxfId="3" priority="7">
      <formula>IF(AND(C$41&lt;=$F$10,C$25&lt;=$F$8,$B26&lt;=$F$9),TRUE,FALSE)</formula>
    </cfRule>
  </conditionalFormatting>
  <conditionalFormatting sqref="L5">
    <cfRule type="cellIs" dxfId="2" priority="1" stopIfTrue="1" operator="lessThanOrEqual">
      <formula>0.1</formula>
    </cfRule>
    <cfRule type="cellIs" dxfId="1" priority="2" stopIfTrue="1" operator="lessThanOrEqual">
      <formula>0.3</formula>
    </cfRule>
    <cfRule type="cellIs" dxfId="0" priority="3" stopIfTrue="1" operator="between">
      <formula>0.3</formula>
      <formula>2</formula>
    </cfRule>
  </conditionalFormatting>
  <printOptions horizontalCentered="1"/>
  <pageMargins left="0.4" right="0.4" top="0.4" bottom="0.4" header="0" footer="0"/>
  <pageSetup paperSize="9" scale="85"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11" customHeight="1" x14ac:dyDescent="0.2">
      <c r="B2" s="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Gage R&amp;R</vt:lpstr>
      <vt:lpstr>BLANK - Gage R&amp;R</vt:lpstr>
      <vt:lpstr>- Disclaimer -</vt:lpstr>
      <vt:lpstr>'BLANK - Gage R&amp;R'!Print_Area</vt:lpstr>
      <vt:lpstr>'EXAMPLE - Gage R&amp;R'!Print_Area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Erica Waite</cp:lastModifiedBy>
  <dcterms:created xsi:type="dcterms:W3CDTF">2015-02-24T20:54:23Z</dcterms:created>
  <dcterms:modified xsi:type="dcterms:W3CDTF">2024-07-18T21:23:12Z</dcterms:modified>
</cp:coreProperties>
</file>