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autoCompressPictures="0"/>
  <mc:AlternateContent xmlns:mc="http://schemas.openxmlformats.org/markup-compatibility/2006">
    <mc:Choice Requires="x15">
      <x15ac:absPath xmlns:x15ac="http://schemas.microsoft.com/office/spreadsheetml/2010/11/ac" url="/Users/megan/Desktop/Smartsheet/Templates - Project Portfolio Dashboards Templates/"/>
    </mc:Choice>
  </mc:AlternateContent>
  <xr:revisionPtr revIDLastSave="0" documentId="13_ncr:1_{2F265AEF-771D-DB4C-AC22-11BC52C4600C}" xr6:coauthVersionLast="47" xr6:coauthVersionMax="47" xr10:uidLastSave="{00000000-0000-0000-0000-000000000000}"/>
  <bookViews>
    <workbookView xWindow="0" yWindow="500" windowWidth="28800" windowHeight="16280" xr2:uid="{00000000-000D-0000-FFFF-FFFF00000000}"/>
  </bookViews>
  <sheets>
    <sheet name="EX - Financial Dashboard" sheetId="4" r:id="rId1"/>
    <sheet name="BLANK - Financial Dashboard" sheetId="10" r:id="rId2"/>
    <sheet name="- Disclaimer -" sheetId="9" r:id="rId3"/>
  </sheets>
  <externalReferences>
    <externalReference r:id="rId4"/>
    <externalReference r:id="rId5"/>
  </externalReferences>
  <definedNames>
    <definedName name="Interval">'[1]Office Work Schedule'!#REF!</definedName>
    <definedName name="_xlnm.Print_Area" localSheetId="1">'BLANK - Financial Dashboard'!$B$1:$S$38</definedName>
    <definedName name="_xlnm.Print_Area" localSheetId="0">'EX - Financial Dashboard'!$B$2:$S$39</definedName>
    <definedName name="Priority" localSheetId="2">#REF!</definedName>
    <definedName name="Priority">#REF!</definedName>
    <definedName name="ScheduleStart">'[1]Office Work Schedule'!#REF!</definedName>
    <definedName name="Status">#REF!</definedName>
    <definedName name="Type" localSheetId="2">'[2]Maintenance Work Order'!#REF!</definedName>
    <definedName name="Type" localSheetId="1">'BLANK - Financial Dashboard'!#REF!</definedName>
    <definedName name="Type" localSheetId="0">'EX - Financial Dashboard'!#REF!</definedName>
    <definedName name="Type">#REF!</definedName>
    <definedName name="YesNo">#REF!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 i="4" l="1"/>
  <c r="D9" i="4"/>
  <c r="D8" i="10"/>
  <c r="D10" i="10" s="1"/>
  <c r="E53" i="10"/>
  <c r="E52" i="10"/>
  <c r="E51" i="10"/>
  <c r="E50" i="10"/>
  <c r="E49" i="10"/>
  <c r="H48" i="10"/>
  <c r="E48" i="10"/>
  <c r="H47" i="10"/>
  <c r="E47" i="10"/>
  <c r="C47" i="10"/>
  <c r="H46" i="10"/>
  <c r="E46" i="10"/>
  <c r="C46" i="10"/>
  <c r="H45" i="10"/>
  <c r="E45" i="10"/>
  <c r="C45" i="10"/>
  <c r="H44" i="10"/>
  <c r="E44" i="10"/>
  <c r="C44" i="10"/>
  <c r="N38" i="10"/>
  <c r="M38" i="10"/>
  <c r="J38" i="10"/>
  <c r="N37" i="10"/>
  <c r="M37" i="10"/>
  <c r="J37" i="10"/>
  <c r="N36" i="10"/>
  <c r="M36" i="10"/>
  <c r="J36" i="10"/>
  <c r="N35" i="10"/>
  <c r="M35" i="10"/>
  <c r="J35" i="10"/>
  <c r="N34" i="10"/>
  <c r="M34" i="10"/>
  <c r="J34" i="10"/>
  <c r="N33" i="10"/>
  <c r="M33" i="10"/>
  <c r="J33" i="10"/>
  <c r="N32" i="10"/>
  <c r="M32" i="10"/>
  <c r="J32" i="10"/>
  <c r="N31" i="10"/>
  <c r="M31" i="10"/>
  <c r="J31" i="10"/>
  <c r="N30" i="10"/>
  <c r="M30" i="10"/>
  <c r="J30" i="10"/>
  <c r="N29" i="10"/>
  <c r="M29" i="10"/>
  <c r="J29" i="10"/>
  <c r="N28" i="10"/>
  <c r="M28" i="10"/>
  <c r="J28" i="10"/>
  <c r="N27" i="10"/>
  <c r="M27" i="10"/>
  <c r="J27" i="10"/>
  <c r="N26" i="10"/>
  <c r="M26" i="10"/>
  <c r="J26" i="10"/>
  <c r="N25" i="10"/>
  <c r="M25" i="10"/>
  <c r="J25" i="10"/>
  <c r="N24" i="10"/>
  <c r="M24" i="10"/>
  <c r="J24" i="10"/>
  <c r="N23" i="10"/>
  <c r="M23" i="10"/>
  <c r="J23" i="10"/>
  <c r="N22" i="10"/>
  <c r="M22" i="10"/>
  <c r="J22" i="10"/>
  <c r="N21" i="10"/>
  <c r="M21" i="10"/>
  <c r="J21" i="10"/>
  <c r="N20" i="10"/>
  <c r="M20" i="10"/>
  <c r="J20" i="10"/>
  <c r="N19" i="10"/>
  <c r="M19" i="10"/>
  <c r="J19" i="10"/>
  <c r="H9" i="10"/>
  <c r="H10" i="10" s="1"/>
  <c r="H8" i="10"/>
  <c r="H10" i="4"/>
  <c r="H9" i="4"/>
  <c r="D9" i="10" l="1"/>
  <c r="H11" i="4"/>
  <c r="N39" i="4"/>
  <c r="M39" i="4"/>
  <c r="J39" i="4"/>
  <c r="N38" i="4"/>
  <c r="M38" i="4"/>
  <c r="J38" i="4"/>
  <c r="N37" i="4"/>
  <c r="M37" i="4"/>
  <c r="J37" i="4"/>
  <c r="N36" i="4"/>
  <c r="M36" i="4"/>
  <c r="J36" i="4"/>
  <c r="N35" i="4"/>
  <c r="M35" i="4"/>
  <c r="J35" i="4"/>
  <c r="N34" i="4"/>
  <c r="M34" i="4"/>
  <c r="J34" i="4"/>
  <c r="N33" i="4"/>
  <c r="M33" i="4"/>
  <c r="J33" i="4"/>
  <c r="N32" i="4"/>
  <c r="M32" i="4"/>
  <c r="J32" i="4"/>
  <c r="E53" i="4"/>
  <c r="E52" i="4"/>
  <c r="E51" i="4"/>
  <c r="E50" i="4"/>
  <c r="D11" i="4" s="1"/>
  <c r="E49" i="4"/>
  <c r="E48" i="4"/>
  <c r="E47" i="4"/>
  <c r="E46" i="4"/>
  <c r="E45" i="4"/>
  <c r="J24" i="4"/>
  <c r="J25" i="4"/>
  <c r="J26" i="4"/>
  <c r="J27" i="4"/>
  <c r="J28" i="4"/>
  <c r="J29" i="4"/>
  <c r="J30" i="4"/>
  <c r="J31" i="4"/>
  <c r="M24" i="4"/>
  <c r="M25" i="4"/>
  <c r="M26" i="4"/>
  <c r="M27" i="4"/>
  <c r="M28" i="4"/>
  <c r="M29" i="4"/>
  <c r="M30" i="4"/>
  <c r="M31" i="4"/>
  <c r="N24" i="4"/>
  <c r="N25" i="4"/>
  <c r="N26" i="4"/>
  <c r="N27" i="4"/>
  <c r="N28" i="4"/>
  <c r="N29" i="4"/>
  <c r="N30" i="4"/>
  <c r="N31" i="4"/>
  <c r="J23" i="4"/>
  <c r="M23" i="4"/>
  <c r="N23" i="4"/>
  <c r="M20" i="4"/>
  <c r="M21" i="4"/>
  <c r="M22" i="4"/>
  <c r="N20" i="4"/>
  <c r="N21" i="4"/>
  <c r="N22" i="4"/>
  <c r="H46" i="4"/>
  <c r="H47" i="4"/>
  <c r="H48" i="4"/>
  <c r="H49" i="4"/>
  <c r="H45" i="4"/>
  <c r="C46" i="4" l="1"/>
  <c r="C47" i="4"/>
  <c r="C48" i="4"/>
  <c r="C45" i="4"/>
  <c r="E54" i="4"/>
  <c r="J20" i="4"/>
  <c r="J21" i="4"/>
  <c r="J22" i="4"/>
</calcChain>
</file>

<file path=xl/sharedStrings.xml><?xml version="1.0" encoding="utf-8"?>
<sst xmlns="http://schemas.openxmlformats.org/spreadsheetml/2006/main" count="237" uniqueCount="111">
  <si>
    <t xml:space="preserve">Enter project data below; charts, graphs, and summary info will populate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</si>
  <si>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</si>
  <si>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</si>
  <si>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Approved</t>
  </si>
  <si>
    <t>Priority</t>
  </si>
  <si>
    <t>Project Name</t>
  </si>
  <si>
    <t>Status</t>
  </si>
  <si>
    <t>Associated Risks</t>
  </si>
  <si>
    <t>Attachments / Links</t>
  </si>
  <si>
    <t>Expected Date of Completion</t>
  </si>
  <si>
    <t>Number of Days Remaining</t>
  </si>
  <si>
    <t>Dropdown Menu and Chart Data</t>
  </si>
  <si>
    <t xml:space="preserve">Quantity columns calculate automatically to populate Dashboard charts; do not alter. </t>
  </si>
  <si>
    <t>10/21/20XX</t>
  </si>
  <si>
    <t>Project Data</t>
  </si>
  <si>
    <t>Portfolio Financial Health</t>
  </si>
  <si>
    <t>Department</t>
  </si>
  <si>
    <t>Department Lead</t>
  </si>
  <si>
    <t>Date of Last Update</t>
  </si>
  <si>
    <t>Marta Hicks</t>
  </si>
  <si>
    <t>Project ID</t>
  </si>
  <si>
    <t>Proposed</t>
  </si>
  <si>
    <t>Status 
Quantity</t>
  </si>
  <si>
    <t>Project 
Status</t>
  </si>
  <si>
    <t>Priority Level</t>
  </si>
  <si>
    <t>Priority 
Level</t>
  </si>
  <si>
    <t>Priority 
Quantity</t>
  </si>
  <si>
    <t>Marketing</t>
  </si>
  <si>
    <t>Risk Level</t>
  </si>
  <si>
    <t>Highly Unlikely</t>
  </si>
  <si>
    <t>Unlikely</t>
  </si>
  <si>
    <t>Possible</t>
  </si>
  <si>
    <t>Likely</t>
  </si>
  <si>
    <t>Highly Likely</t>
  </si>
  <si>
    <t>Risk 
Level</t>
  </si>
  <si>
    <t>Risk 
Quantity</t>
  </si>
  <si>
    <t>Risk Radar</t>
  </si>
  <si>
    <t xml:space="preserve">If necessary, enter alternate dropdown menu data in the tables below. </t>
  </si>
  <si>
    <t>Low</t>
  </si>
  <si>
    <t>Medium</t>
  </si>
  <si>
    <t>High</t>
  </si>
  <si>
    <t>Extreme</t>
  </si>
  <si>
    <t>Comments</t>
  </si>
  <si>
    <t xml:space="preserve">This tab contains example data.  To begin building your dashboard, use the BLANK tab. If necessary, enter alternate dropdown menu data in the tables below. </t>
  </si>
  <si>
    <t>Expected Start Date</t>
  </si>
  <si>
    <t>Duration in Days</t>
  </si>
  <si>
    <t>Description</t>
  </si>
  <si>
    <t>Assigned To</t>
  </si>
  <si>
    <t>Overdue</t>
  </si>
  <si>
    <t>Not Started</t>
  </si>
  <si>
    <t>Ongoing</t>
  </si>
  <si>
    <t>Finished</t>
  </si>
  <si>
    <t>Paused</t>
  </si>
  <si>
    <t>Terminated</t>
  </si>
  <si>
    <t>Unscheduled</t>
  </si>
  <si>
    <t>Review</t>
  </si>
  <si>
    <t>Project 2</t>
  </si>
  <si>
    <t>Project 1</t>
  </si>
  <si>
    <t>Project 3</t>
  </si>
  <si>
    <t>Project 4</t>
  </si>
  <si>
    <t>Project 5</t>
  </si>
  <si>
    <t>Project 6</t>
  </si>
  <si>
    <t>Project 7</t>
  </si>
  <si>
    <t>Project 8</t>
  </si>
  <si>
    <t>Active Projects and Project Tasks</t>
  </si>
  <si>
    <t>Overall Project Count</t>
  </si>
  <si>
    <t>Financial Project Portfolio Dashboard Template</t>
  </si>
  <si>
    <t>PROJ-001</t>
  </si>
  <si>
    <t>PROJ-002</t>
  </si>
  <si>
    <t>PROJ-003</t>
  </si>
  <si>
    <t>PROJ-004</t>
  </si>
  <si>
    <t>PROJ-005</t>
  </si>
  <si>
    <t>PROJ-006</t>
  </si>
  <si>
    <t>PROJ-007</t>
  </si>
  <si>
    <t>PROJ-008</t>
  </si>
  <si>
    <t>PROJ-009</t>
  </si>
  <si>
    <t>PROJ-010</t>
  </si>
  <si>
    <t>PROJ-011</t>
  </si>
  <si>
    <t>PROJ-012</t>
  </si>
  <si>
    <t>PROJ-013</t>
  </si>
  <si>
    <t>PROJ-014</t>
  </si>
  <si>
    <t>PROJ-015</t>
  </si>
  <si>
    <t>PROJ-016</t>
  </si>
  <si>
    <t>PROJ-017</t>
  </si>
  <si>
    <t>PROJ-018</t>
  </si>
  <si>
    <t>PROJ-019</t>
  </si>
  <si>
    <t>PROJ-020</t>
  </si>
  <si>
    <t>Project 9</t>
  </si>
  <si>
    <t>Project 10</t>
  </si>
  <si>
    <t>Project 11</t>
  </si>
  <si>
    <t>Project 12</t>
  </si>
  <si>
    <t>Project 13</t>
  </si>
  <si>
    <t>Project 14</t>
  </si>
  <si>
    <t>Project 15</t>
  </si>
  <si>
    <t>Project 16</t>
  </si>
  <si>
    <t>Project 17</t>
  </si>
  <si>
    <t>Project 18</t>
  </si>
  <si>
    <t>Project 19</t>
  </si>
  <si>
    <t>Project 20</t>
  </si>
  <si>
    <t>% Finished</t>
  </si>
  <si>
    <t>% Ongoing</t>
  </si>
  <si>
    <t>Total Planned Budget</t>
  </si>
  <si>
    <t>Total Actual Spend</t>
  </si>
  <si>
    <t>Budget Utilization Rate</t>
  </si>
  <si>
    <t>Projects by Status</t>
  </si>
  <si>
    <t>Budget Planned</t>
  </si>
  <si>
    <t>Budget Actual</t>
  </si>
  <si>
    <t>Budget Remaining</t>
  </si>
  <si>
    <t>Portfolio Progress</t>
  </si>
  <si>
    <t>Budget 
Allocation</t>
  </si>
  <si>
    <t>Percent of Project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</si>
</sst>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_);_(&quot;$&quot;* \(#,##0\);_(&quot;$&quot;* &quot;-&quot;??_);_(@_)"/>
    <numFmt numFmtId="165" formatCode="mm/dd/yy;@"/>
    <numFmt numFmtId="166" formatCode="0_);[Red]\(0\)"/>
    <numFmt numFmtId="167" formatCode="mm/dd/yyyy"/>
    <numFmt numFmtId="168" formatCode="&quot;$&quot;#,##0"/>
  </numFmts>
  <fonts count="25">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sz val="10"/>
      <color theme="1"/>
      <name val="Century Gothic"/>
      <family val="1"/>
    </font>
    <font>
      <sz val="10"/>
      <color rgb="FF222222"/>
      <name val="Century Gothic"/>
      <family val="1"/>
    </font>
    <font>
      <b/>
      <sz val="10"/>
      <color theme="1"/>
      <name val="Century Gothic"/>
      <family val="1"/>
    </font>
    <font>
      <sz val="8"/>
      <name val="Calibri"/>
      <family val="2"/>
      <scheme val="minor"/>
    </font>
    <font>
      <sz val="11"/>
      <color theme="1"/>
      <name val="Calibri"/>
      <family val="2"/>
      <scheme val="minor"/>
    </font>
    <font>
      <i/>
      <sz val="12"/>
      <color theme="1"/>
      <name val="Century Gothic"/>
      <family val="1"/>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i/>
      <sz val="16"/>
      <color theme="1"/>
      <name val="Century Gothic"/>
      <family val="1"/>
    </font>
    <font>
      <sz val="24"/>
      <color theme="1"/>
      <name val="Century Gothic"/>
      <family val="1"/>
    </font>
    <font>
      <sz val="14"/>
      <color theme="1"/>
      <name val="Century Gothic"/>
      <family val="1"/>
    </font>
    <font>
      <sz val="26"/>
      <color theme="1"/>
      <name val="Century Gothic"/>
      <family val="1"/>
    </font>
    <font>
      <sz val="14"/>
      <color theme="1"/>
      <name val="Century GothiC "/>
    </font>
    <font>
      <sz val="13"/>
      <color theme="1"/>
      <name val="Century GothiC "/>
    </font>
    <font>
      <sz val="18"/>
      <color theme="1"/>
      <name val="Century Gothic"/>
      <family val="1"/>
    </font>
    <font>
      <b/>
      <sz val="28"/>
      <color rgb="FF001033"/>
      <name val="Century Gothic"/>
      <family val="1"/>
    </font>
    <font>
      <b/>
      <u/>
      <sz val="22"/>
      <color theme="0"/>
      <name val="Century Gothic"/>
      <family val="1"/>
    </font>
  </fonts>
  <fills count="21">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7F9FB"/>
        <bgColor indexed="64"/>
      </patternFill>
    </fill>
    <fill>
      <patternFill patternType="solid">
        <fgColor rgb="FF00BD32"/>
        <bgColor indexed="64"/>
      </patternFill>
    </fill>
    <fill>
      <patternFill patternType="solid">
        <fgColor theme="2"/>
        <bgColor indexed="64"/>
      </patternFill>
    </fill>
    <fill>
      <patternFill patternType="solid">
        <fgColor rgb="FF00B0F0"/>
        <bgColor indexed="64"/>
      </patternFill>
    </fill>
    <fill>
      <patternFill patternType="solid">
        <fgColor rgb="FFFFEBC1"/>
        <bgColor indexed="64"/>
      </patternFill>
    </fill>
    <fill>
      <patternFill patternType="solid">
        <fgColor rgb="FF35E59C"/>
        <bgColor indexed="64"/>
      </patternFill>
    </fill>
    <fill>
      <patternFill patternType="solid">
        <fgColor rgb="FFB4EC27"/>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9D00"/>
        <bgColor indexed="64"/>
      </patternFill>
    </fill>
  </fills>
  <borders count="9">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s>
  <cellStyleXfs count="10">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9" fontId="10" fillId="0" borderId="0" applyFont="0" applyFill="0" applyBorder="0" applyAlignment="0" applyProtection="0"/>
    <xf numFmtId="0" fontId="10" fillId="0" borderId="0"/>
    <xf numFmtId="0" fontId="2" fillId="0" borderId="0"/>
    <xf numFmtId="0" fontId="4" fillId="0" borderId="0" applyNumberFormat="0" applyFill="0" applyBorder="0" applyAlignment="0" applyProtection="0"/>
    <xf numFmtId="0" fontId="1" fillId="0" borderId="0"/>
  </cellStyleXfs>
  <cellXfs count="79">
    <xf numFmtId="0" fontId="0" fillId="0" borderId="0" xfId="0"/>
    <xf numFmtId="0" fontId="0" fillId="0" borderId="0" xfId="0" applyAlignment="1">
      <alignment wrapText="1"/>
    </xf>
    <xf numFmtId="0" fontId="5" fillId="0" borderId="0" xfId="0" applyFont="1"/>
    <xf numFmtId="0" fontId="7" fillId="0" borderId="0" xfId="0" applyFont="1"/>
    <xf numFmtId="0" fontId="6" fillId="0" borderId="0" xfId="0" applyFont="1" applyAlignment="1">
      <alignment horizontal="center" wrapText="1"/>
    </xf>
    <xf numFmtId="0" fontId="5" fillId="0" borderId="0" xfId="0" applyFont="1" applyAlignment="1">
      <alignment wrapText="1"/>
    </xf>
    <xf numFmtId="0" fontId="6" fillId="6" borderId="3" xfId="0" applyFont="1" applyFill="1" applyBorder="1" applyAlignment="1">
      <alignment horizontal="left" vertical="center" wrapText="1" indent="1"/>
    </xf>
    <xf numFmtId="0" fontId="12" fillId="0" borderId="0" xfId="0" applyFont="1"/>
    <xf numFmtId="0" fontId="13" fillId="7" borderId="0" xfId="0" applyFont="1" applyFill="1" applyAlignment="1">
      <alignment vertical="center"/>
    </xf>
    <xf numFmtId="0" fontId="14" fillId="7" borderId="0" xfId="0" applyFont="1" applyFill="1" applyAlignment="1">
      <alignment vertical="center"/>
    </xf>
    <xf numFmtId="0" fontId="15" fillId="0" borderId="0" xfId="0" applyFont="1"/>
    <xf numFmtId="0" fontId="10" fillId="0" borderId="0" xfId="6"/>
    <xf numFmtId="0" fontId="12" fillId="0" borderId="4" xfId="6" applyFont="1" applyBorder="1" applyAlignment="1">
      <alignment horizontal="left" vertical="center" wrapText="1" indent="2"/>
    </xf>
    <xf numFmtId="0" fontId="16" fillId="0" borderId="0" xfId="0" applyFont="1" applyAlignment="1">
      <alignment horizontal="left" vertical="center"/>
    </xf>
    <xf numFmtId="0" fontId="6" fillId="7" borderId="0" xfId="0" applyFont="1" applyFill="1" applyAlignment="1">
      <alignment wrapText="1"/>
    </xf>
    <xf numFmtId="0" fontId="6" fillId="0" borderId="0" xfId="0" applyFont="1" applyAlignment="1">
      <alignment wrapText="1"/>
    </xf>
    <xf numFmtId="0" fontId="6" fillId="0" borderId="0" xfId="0" applyFont="1"/>
    <xf numFmtId="0" fontId="6" fillId="7" borderId="0" xfId="0" applyFont="1" applyFill="1"/>
    <xf numFmtId="166" fontId="6" fillId="6" borderId="3" xfId="0" applyNumberFormat="1" applyFont="1" applyFill="1" applyBorder="1" applyAlignment="1">
      <alignment horizontal="center" vertical="center" wrapText="1"/>
    </xf>
    <xf numFmtId="0" fontId="6" fillId="7" borderId="3" xfId="0" applyFont="1" applyFill="1" applyBorder="1" applyAlignment="1">
      <alignment horizontal="left" vertical="center" wrapText="1" indent="1"/>
    </xf>
    <xf numFmtId="165" fontId="6" fillId="7" borderId="3" xfId="0" applyNumberFormat="1" applyFont="1" applyFill="1" applyBorder="1" applyAlignment="1">
      <alignment horizontal="center" vertical="center" wrapText="1"/>
    </xf>
    <xf numFmtId="9" fontId="6" fillId="7" borderId="3" xfId="5" applyFont="1" applyFill="1" applyBorder="1" applyAlignment="1">
      <alignment horizontal="center" vertical="center" wrapText="1"/>
    </xf>
    <xf numFmtId="0" fontId="0" fillId="0" borderId="0" xfId="0" applyAlignment="1">
      <alignment vertical="top"/>
    </xf>
    <xf numFmtId="0" fontId="5" fillId="0" borderId="0" xfId="0" applyFont="1" applyAlignment="1">
      <alignment vertical="top"/>
    </xf>
    <xf numFmtId="0" fontId="18" fillId="0" borderId="0" xfId="0" applyFont="1" applyAlignment="1">
      <alignment vertical="center"/>
    </xf>
    <xf numFmtId="0" fontId="18" fillId="0" borderId="0" xfId="0" applyFont="1" applyAlignment="1">
      <alignment vertical="top"/>
    </xf>
    <xf numFmtId="0" fontId="19" fillId="0" borderId="0" xfId="0" applyFont="1" applyAlignment="1">
      <alignment vertical="top"/>
    </xf>
    <xf numFmtId="0" fontId="11" fillId="0" borderId="0" xfId="0" applyFont="1" applyAlignment="1">
      <alignment vertical="top"/>
    </xf>
    <xf numFmtId="0" fontId="6" fillId="12" borderId="1" xfId="0" applyFont="1" applyFill="1" applyBorder="1" applyAlignment="1">
      <alignment horizontal="center" vertical="center" wrapText="1"/>
    </xf>
    <xf numFmtId="0" fontId="6" fillId="12" borderId="2" xfId="0" applyFont="1" applyFill="1" applyBorder="1" applyAlignment="1">
      <alignment horizontal="left" vertical="center" wrapText="1" indent="1"/>
    </xf>
    <xf numFmtId="0" fontId="6" fillId="12" borderId="1" xfId="0" applyFont="1" applyFill="1" applyBorder="1" applyAlignment="1">
      <alignment horizontal="left" vertical="center" wrapText="1" indent="1"/>
    </xf>
    <xf numFmtId="0" fontId="6" fillId="13"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9" fontId="6" fillId="7" borderId="3" xfId="5" applyFont="1" applyFill="1" applyBorder="1" applyAlignment="1">
      <alignment horizontal="left" vertical="center" wrapText="1" indent="1"/>
    </xf>
    <xf numFmtId="0" fontId="17" fillId="0" borderId="0" xfId="0" applyFont="1" applyAlignment="1">
      <alignment vertical="top"/>
    </xf>
    <xf numFmtId="0" fontId="6" fillId="0" borderId="3" xfId="0" applyFont="1" applyBorder="1" applyAlignment="1">
      <alignment horizontal="left" vertical="center" indent="1"/>
    </xf>
    <xf numFmtId="0" fontId="6" fillId="0" borderId="0" xfId="0" applyFont="1" applyAlignment="1">
      <alignment horizontal="left" vertical="center" wrapText="1" indent="1"/>
    </xf>
    <xf numFmtId="0" fontId="6" fillId="12" borderId="3" xfId="0" applyFont="1" applyFill="1" applyBorder="1" applyAlignment="1">
      <alignment horizontal="left" vertical="center" wrapText="1" indent="1"/>
    </xf>
    <xf numFmtId="0" fontId="6" fillId="7" borderId="3" xfId="0" applyFont="1" applyFill="1" applyBorder="1" applyAlignment="1">
      <alignment horizontal="left" vertical="center" indent="1"/>
    </xf>
    <xf numFmtId="0" fontId="8" fillId="2" borderId="3"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3" borderId="3"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1" fontId="6" fillId="17" borderId="3" xfId="0" applyNumberFormat="1" applyFont="1" applyFill="1" applyBorder="1" applyAlignment="1">
      <alignment horizontal="center" vertical="center" wrapText="1"/>
    </xf>
    <xf numFmtId="0" fontId="6" fillId="0" borderId="0" xfId="0" applyFont="1" applyAlignment="1">
      <alignment horizontal="left" vertical="center" indent="1"/>
    </xf>
    <xf numFmtId="164" fontId="6" fillId="7" borderId="3" xfId="0" applyNumberFormat="1" applyFont="1" applyFill="1" applyBorder="1" applyAlignment="1">
      <alignment vertical="center" wrapText="1"/>
    </xf>
    <xf numFmtId="164" fontId="6" fillId="14" borderId="3" xfId="0" applyNumberFormat="1" applyFont="1" applyFill="1" applyBorder="1" applyAlignment="1">
      <alignment vertical="center" wrapText="1"/>
    </xf>
    <xf numFmtId="0" fontId="17" fillId="0" borderId="0" xfId="0" applyFont="1" applyAlignment="1">
      <alignment vertical="center"/>
    </xf>
    <xf numFmtId="0" fontId="17" fillId="19" borderId="0" xfId="0" applyFont="1" applyFill="1" applyAlignment="1">
      <alignment horizontal="center" vertical="center"/>
    </xf>
    <xf numFmtId="9" fontId="17" fillId="15" borderId="0" xfId="5" applyFont="1" applyFill="1" applyAlignment="1">
      <alignment horizontal="center" vertical="center"/>
    </xf>
    <xf numFmtId="9" fontId="17" fillId="16" borderId="7" xfId="5" applyFont="1" applyFill="1" applyBorder="1" applyAlignment="1">
      <alignment horizontal="center" vertical="center"/>
    </xf>
    <xf numFmtId="0" fontId="23" fillId="7" borderId="0" xfId="0" applyFont="1" applyFill="1" applyAlignment="1">
      <alignment vertical="center"/>
    </xf>
    <xf numFmtId="0" fontId="17" fillId="0" borderId="0" xfId="0" applyFont="1" applyAlignment="1">
      <alignment horizontal="center" vertical="top"/>
    </xf>
    <xf numFmtId="0" fontId="17" fillId="0" borderId="0" xfId="0" applyFont="1" applyAlignment="1">
      <alignment horizontal="left" vertical="top" wrapText="1"/>
    </xf>
    <xf numFmtId="0" fontId="5" fillId="0" borderId="0" xfId="0" applyFont="1" applyAlignment="1">
      <alignment horizontal="center" vertical="center" wrapText="1"/>
    </xf>
    <xf numFmtId="167" fontId="21" fillId="12" borderId="5" xfId="0" applyNumberFormat="1" applyFont="1" applyFill="1" applyBorder="1" applyAlignment="1">
      <alignment horizontal="center" vertical="center"/>
    </xf>
    <xf numFmtId="167" fontId="21" fillId="12" borderId="6" xfId="0" applyNumberFormat="1" applyFont="1" applyFill="1" applyBorder="1" applyAlignment="1">
      <alignment horizontal="center" vertical="center"/>
    </xf>
    <xf numFmtId="0" fontId="22" fillId="18" borderId="0" xfId="0" applyFont="1" applyFill="1" applyAlignment="1">
      <alignment horizontal="right" vertical="center"/>
    </xf>
    <xf numFmtId="0" fontId="22" fillId="9" borderId="0" xfId="0" applyFont="1" applyFill="1" applyAlignment="1">
      <alignment horizontal="right" vertical="center"/>
    </xf>
    <xf numFmtId="0" fontId="22" fillId="20" borderId="7" xfId="0" applyFont="1" applyFill="1" applyBorder="1" applyAlignment="1">
      <alignment horizontal="right" vertical="center"/>
    </xf>
    <xf numFmtId="168" fontId="17" fillId="18" borderId="0" xfId="0" applyNumberFormat="1" applyFont="1" applyFill="1" applyAlignment="1">
      <alignment horizontal="left" vertical="center" indent="1"/>
    </xf>
    <xf numFmtId="168" fontId="17" fillId="9" borderId="0" xfId="0" applyNumberFormat="1" applyFont="1" applyFill="1" applyAlignment="1">
      <alignment horizontal="left" vertical="center" indent="1"/>
    </xf>
    <xf numFmtId="9" fontId="17" fillId="20" borderId="7" xfId="5" applyFont="1" applyFill="1" applyBorder="1" applyAlignment="1">
      <alignment horizontal="left" vertical="center" indent="1"/>
    </xf>
    <xf numFmtId="0" fontId="21" fillId="10" borderId="5" xfId="0" applyFont="1" applyFill="1" applyBorder="1" applyAlignment="1">
      <alignment horizontal="center" vertical="center"/>
    </xf>
    <xf numFmtId="0" fontId="21" fillId="10" borderId="6" xfId="0" applyFont="1" applyFill="1" applyBorder="1" applyAlignment="1">
      <alignment horizontal="center" vertical="center"/>
    </xf>
    <xf numFmtId="0" fontId="5" fillId="0" borderId="0" xfId="0" applyFont="1" applyAlignment="1">
      <alignment vertical="center" wrapText="1"/>
    </xf>
    <xf numFmtId="0" fontId="20" fillId="10" borderId="5" xfId="0" applyFont="1" applyFill="1" applyBorder="1" applyAlignment="1">
      <alignment horizontal="left" vertical="center" indent="1"/>
    </xf>
    <xf numFmtId="0" fontId="20" fillId="10" borderId="8" xfId="0" applyFont="1" applyFill="1" applyBorder="1" applyAlignment="1">
      <alignment horizontal="left" vertical="center" indent="1"/>
    </xf>
    <xf numFmtId="0" fontId="20" fillId="10" borderId="6" xfId="0" applyFont="1" applyFill="1" applyBorder="1" applyAlignment="1">
      <alignment horizontal="left" vertical="center" indent="1"/>
    </xf>
    <xf numFmtId="0" fontId="17" fillId="0" borderId="0" xfId="0" applyFont="1" applyAlignment="1">
      <alignment horizontal="left" vertical="top"/>
    </xf>
    <xf numFmtId="0" fontId="22" fillId="19" borderId="0" xfId="0" applyFont="1" applyFill="1" applyAlignment="1">
      <alignment horizontal="left" vertical="center" indent="1"/>
    </xf>
    <xf numFmtId="0" fontId="22" fillId="15" borderId="0" xfId="0" applyFont="1" applyFill="1" applyAlignment="1">
      <alignment horizontal="left" vertical="center" indent="1"/>
    </xf>
    <xf numFmtId="0" fontId="22" fillId="16" borderId="7" xfId="0" applyFont="1" applyFill="1" applyBorder="1" applyAlignment="1">
      <alignment horizontal="left" vertical="center" indent="1"/>
    </xf>
    <xf numFmtId="0" fontId="24" fillId="11" borderId="0" xfId="8" applyFont="1" applyFill="1" applyAlignment="1">
      <alignment horizontal="center" vertical="center"/>
    </xf>
  </cellXfs>
  <cellStyles count="10">
    <cellStyle name="Followed Hyperlink" xfId="1" builtinId="9" hidden="1"/>
    <cellStyle name="Followed Hyperlink" xfId="2" builtinId="9" hidden="1"/>
    <cellStyle name="Followed Hyperlink" xfId="4" builtinId="9" hidden="1"/>
    <cellStyle name="Hyperlink" xfId="3" builtinId="8" hidden="1"/>
    <cellStyle name="Hyperlink" xfId="8" builtinId="8"/>
    <cellStyle name="Normal" xfId="0" builtinId="0"/>
    <cellStyle name="Normal 2" xfId="6" xr:uid="{EF219B66-2215-ED41-9293-EA5D4194B7DC}"/>
    <cellStyle name="Normal 3" xfId="7" xr:uid="{25BD57BE-E4B0-2547-AC4B-B85FEDFDAF9E}"/>
    <cellStyle name="Normal 4" xfId="9" xr:uid="{B085CA38-DABA-464E-9DF2-E46307A0233B}"/>
    <cellStyle name="Percent" xfId="5" builtinId="5"/>
  </cellStyles>
  <dxfs count="101">
    <dxf>
      <font>
        <b val="0"/>
        <i val="0"/>
        <color auto="1"/>
      </font>
      <fill>
        <patternFill>
          <bgColor rgb="FFFB7EEE"/>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F5D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ill>
        <patternFill>
          <bgColor rgb="FFFF5D00"/>
        </patternFill>
      </fill>
    </dxf>
    <dxf>
      <font>
        <color auto="1"/>
      </font>
      <fill>
        <patternFill>
          <bgColor theme="7" tint="0.59996337778862885"/>
        </patternFill>
      </fill>
    </dxf>
    <dxf>
      <font>
        <color auto="1"/>
      </font>
      <fill>
        <patternFill>
          <bgColor rgb="FFFFD5E9"/>
        </patternFill>
      </fill>
    </dxf>
    <dxf>
      <font>
        <color theme="1"/>
      </font>
      <fill>
        <patternFill>
          <bgColor rgb="FFFFEA95"/>
        </patternFill>
      </fill>
    </dxf>
    <dxf>
      <font>
        <color auto="1"/>
      </font>
      <fill>
        <patternFill>
          <bgColor rgb="FFB4EC27"/>
        </patternFill>
      </fill>
    </dxf>
    <dxf>
      <font>
        <color auto="1"/>
      </font>
      <fill>
        <patternFill>
          <bgColor rgb="FF35E59C"/>
        </patternFill>
      </fill>
    </dxf>
    <dxf>
      <font>
        <color theme="1"/>
      </font>
      <fill>
        <patternFill>
          <bgColor rgb="FFFFC000"/>
        </patternFill>
      </fill>
    </dxf>
    <dxf>
      <font>
        <color auto="1"/>
      </font>
      <fill>
        <patternFill>
          <bgColor rgb="FFFF5D00"/>
        </patternFill>
      </fill>
    </dxf>
    <dxf>
      <font>
        <color auto="1"/>
      </font>
      <fill>
        <patternFill>
          <bgColor rgb="FFD1D1DB"/>
        </patternFill>
      </fill>
    </dxf>
    <dxf>
      <font>
        <color auto="1"/>
      </font>
      <fill>
        <patternFill>
          <fgColor auto="1"/>
          <bgColor rgb="FFB2F5EB"/>
        </patternFill>
      </fill>
    </dxf>
    <dxf>
      <fill>
        <patternFill>
          <bgColor rgb="FFD3E4FA"/>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b val="0"/>
        <i val="0"/>
        <color auto="1"/>
      </font>
      <fill>
        <patternFill>
          <bgColor rgb="FFFB7EEE"/>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F5D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ill>
        <patternFill>
          <bgColor rgb="FFFF5D00"/>
        </patternFill>
      </fill>
    </dxf>
    <dxf>
      <font>
        <color auto="1"/>
      </font>
      <fill>
        <patternFill>
          <bgColor theme="7" tint="0.59996337778862885"/>
        </patternFill>
      </fill>
    </dxf>
    <dxf>
      <font>
        <color auto="1"/>
      </font>
      <fill>
        <patternFill>
          <bgColor rgb="FFFFD5E9"/>
        </patternFill>
      </fill>
    </dxf>
    <dxf>
      <font>
        <color theme="1"/>
      </font>
      <fill>
        <patternFill>
          <bgColor rgb="FFFFEA95"/>
        </patternFill>
      </fill>
    </dxf>
    <dxf>
      <font>
        <color auto="1"/>
      </font>
      <fill>
        <patternFill>
          <bgColor rgb="FFB4EC27"/>
        </patternFill>
      </fill>
    </dxf>
    <dxf>
      <font>
        <color auto="1"/>
      </font>
      <fill>
        <patternFill>
          <bgColor rgb="FF35E59C"/>
        </patternFill>
      </fill>
    </dxf>
    <dxf>
      <font>
        <color theme="1"/>
      </font>
      <fill>
        <patternFill>
          <bgColor rgb="FFFFC000"/>
        </patternFill>
      </fill>
    </dxf>
    <dxf>
      <font>
        <color auto="1"/>
      </font>
      <fill>
        <patternFill>
          <bgColor rgb="FFFF5D00"/>
        </patternFill>
      </fill>
    </dxf>
    <dxf>
      <font>
        <color auto="1"/>
      </font>
      <fill>
        <patternFill>
          <bgColor rgb="FFD1D1DB"/>
        </patternFill>
      </fill>
    </dxf>
    <dxf>
      <font>
        <color auto="1"/>
      </font>
      <fill>
        <patternFill>
          <fgColor auto="1"/>
          <bgColor rgb="FFB2F5EB"/>
        </patternFill>
      </fill>
    </dxf>
    <dxf>
      <fill>
        <patternFill>
          <bgColor rgb="FFD3E4FA"/>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scheme val="none"/>
      </font>
      <fill>
        <patternFill patternType="solid">
          <fgColor rgb="FF000000"/>
          <bgColor rgb="FFFFFFFF"/>
        </patternFill>
      </fill>
      <alignment horizontal="left" vertical="center" textRotation="0" wrapText="1" relativeIndent="1"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ill>
        <patternFill patternType="none">
          <fgColor indexed="64"/>
        </patternFill>
      </fill>
    </dxf>
  </dxfs>
  <tableStyles count="1" defaultTableStyle="TableStyleMedium2" defaultPivotStyle="PivotStyleLight16">
    <tableStyle name="Table Style 1" pivot="0" count="1" xr9:uid="{00000000-0011-0000-FFFF-FFFF00000000}">
      <tableStyleElement type="secondColumnStripe" dxfId="100"/>
    </tableStyle>
  </tableStyles>
  <colors>
    <mruColors>
      <color rgb="FFFF9D00"/>
      <color rgb="FFFF5D00"/>
      <color rgb="FFB4EC27"/>
      <color rgb="FF35E59C"/>
      <color rgb="FFD1D1DB"/>
      <color rgb="FFB2F5EB"/>
      <color rgb="FFFFEA95"/>
      <color rgb="FFFFD5E9"/>
      <color rgb="FFB7D2FF"/>
      <color rgb="FFFFB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10179977502812"/>
          <c:y val="4.4176706827309238E-2"/>
          <c:w val="0.73118391451068621"/>
          <c:h val="0.91164658634538154"/>
        </c:manualLayout>
      </c:layout>
      <c:barChart>
        <c:barDir val="bar"/>
        <c:grouping val="clustered"/>
        <c:varyColors val="0"/>
        <c:ser>
          <c:idx val="0"/>
          <c:order val="0"/>
          <c:tx>
            <c:strRef>
              <c:f>'EX - Financial Dashboard'!$E$44</c:f>
              <c:strCache>
                <c:ptCount val="1"/>
                <c:pt idx="0">
                  <c:v>Status 
Quantity</c:v>
                </c:pt>
              </c:strCache>
            </c:strRef>
          </c:tx>
          <c:spPr>
            <a:solidFill>
              <a:schemeClr val="accent1"/>
            </a:solidFill>
            <a:ln>
              <a:noFill/>
            </a:ln>
            <a:effectLst/>
          </c:spPr>
          <c:invertIfNegative val="0"/>
          <c:dPt>
            <c:idx val="0"/>
            <c:invertIfNegative val="0"/>
            <c:bubble3D val="0"/>
            <c:spPr>
              <a:solidFill>
                <a:srgbClr val="B7D2FF"/>
              </a:solidFill>
              <a:ln>
                <a:noFill/>
              </a:ln>
              <a:effectLst/>
            </c:spPr>
            <c:extLst>
              <c:ext xmlns:c16="http://schemas.microsoft.com/office/drawing/2014/chart" uri="{C3380CC4-5D6E-409C-BE32-E72D297353CC}">
                <c16:uniqueId val="{00000001-AFC7-4C5D-AC90-7BBF6D093AFF}"/>
              </c:ext>
            </c:extLst>
          </c:dPt>
          <c:dPt>
            <c:idx val="1"/>
            <c:invertIfNegative val="0"/>
            <c:bubble3D val="0"/>
            <c:spPr>
              <a:solidFill>
                <a:srgbClr val="FFD5E9"/>
              </a:solidFill>
              <a:ln>
                <a:noFill/>
              </a:ln>
              <a:effectLst/>
            </c:spPr>
            <c:extLst>
              <c:ext xmlns:c16="http://schemas.microsoft.com/office/drawing/2014/chart" uri="{C3380CC4-5D6E-409C-BE32-E72D297353CC}">
                <c16:uniqueId val="{00000003-AFC7-4C5D-AC90-7BBF6D093AFF}"/>
              </c:ext>
            </c:extLst>
          </c:dPt>
          <c:dPt>
            <c:idx val="2"/>
            <c:invertIfNegative val="0"/>
            <c:bubble3D val="0"/>
            <c:spPr>
              <a:solidFill>
                <a:srgbClr val="FFEA95"/>
              </a:solidFill>
              <a:ln>
                <a:noFill/>
              </a:ln>
              <a:effectLst/>
            </c:spPr>
            <c:extLst>
              <c:ext xmlns:c16="http://schemas.microsoft.com/office/drawing/2014/chart" uri="{C3380CC4-5D6E-409C-BE32-E72D297353CC}">
                <c16:uniqueId val="{00000005-AFC7-4C5D-AC90-7BBF6D093AFF}"/>
              </c:ext>
            </c:extLst>
          </c:dPt>
          <c:dPt>
            <c:idx val="3"/>
            <c:invertIfNegative val="0"/>
            <c:bubble3D val="0"/>
            <c:spPr>
              <a:solidFill>
                <a:srgbClr val="B2F5EB"/>
              </a:solidFill>
              <a:ln>
                <a:noFill/>
              </a:ln>
              <a:effectLst/>
            </c:spPr>
            <c:extLst>
              <c:ext xmlns:c16="http://schemas.microsoft.com/office/drawing/2014/chart" uri="{C3380CC4-5D6E-409C-BE32-E72D297353CC}">
                <c16:uniqueId val="{00000007-AFC7-4C5D-AC90-7BBF6D093AFF}"/>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AFC7-4C5D-AC90-7BBF6D093AFF}"/>
              </c:ext>
            </c:extLst>
          </c:dPt>
          <c:dPt>
            <c:idx val="5"/>
            <c:invertIfNegative val="0"/>
            <c:bubble3D val="0"/>
            <c:spPr>
              <a:solidFill>
                <a:srgbClr val="B4EC27"/>
              </a:solidFill>
              <a:ln>
                <a:noFill/>
              </a:ln>
              <a:effectLst/>
            </c:spPr>
            <c:extLst>
              <c:ext xmlns:c16="http://schemas.microsoft.com/office/drawing/2014/chart" uri="{C3380CC4-5D6E-409C-BE32-E72D297353CC}">
                <c16:uniqueId val="{0000000B-AFC7-4C5D-AC90-7BBF6D093AFF}"/>
              </c:ext>
            </c:extLst>
          </c:dPt>
          <c:dPt>
            <c:idx val="6"/>
            <c:invertIfNegative val="0"/>
            <c:bubble3D val="0"/>
            <c:spPr>
              <a:solidFill>
                <a:srgbClr val="35E59C"/>
              </a:solidFill>
              <a:ln>
                <a:noFill/>
              </a:ln>
              <a:effectLst/>
            </c:spPr>
            <c:extLst>
              <c:ext xmlns:c16="http://schemas.microsoft.com/office/drawing/2014/chart" uri="{C3380CC4-5D6E-409C-BE32-E72D297353CC}">
                <c16:uniqueId val="{0000000D-AFC7-4C5D-AC90-7BBF6D093AFF}"/>
              </c:ext>
            </c:extLst>
          </c:dPt>
          <c:dPt>
            <c:idx val="7"/>
            <c:invertIfNegative val="0"/>
            <c:bubble3D val="0"/>
            <c:spPr>
              <a:solidFill>
                <a:srgbClr val="FFC000"/>
              </a:solidFill>
              <a:ln>
                <a:noFill/>
              </a:ln>
              <a:effectLst/>
            </c:spPr>
            <c:extLst>
              <c:ext xmlns:c16="http://schemas.microsoft.com/office/drawing/2014/chart" uri="{C3380CC4-5D6E-409C-BE32-E72D297353CC}">
                <c16:uniqueId val="{0000000E-1D1C-3748-BAAA-23F8064AB8FD}"/>
              </c:ext>
            </c:extLst>
          </c:dPt>
          <c:dPt>
            <c:idx val="8"/>
            <c:invertIfNegative val="0"/>
            <c:bubble3D val="0"/>
            <c:spPr>
              <a:solidFill>
                <a:srgbClr val="FF5D00"/>
              </a:solidFill>
              <a:ln>
                <a:noFill/>
              </a:ln>
              <a:effectLst/>
            </c:spPr>
            <c:extLst>
              <c:ext xmlns:c16="http://schemas.microsoft.com/office/drawing/2014/chart" uri="{C3380CC4-5D6E-409C-BE32-E72D297353CC}">
                <c16:uniqueId val="{0000000F-1D1C-3748-BAAA-23F8064AB8FD}"/>
              </c:ext>
            </c:extLst>
          </c:dPt>
          <c:dPt>
            <c:idx val="9"/>
            <c:invertIfNegative val="0"/>
            <c:bubble3D val="0"/>
            <c:spPr>
              <a:solidFill>
                <a:srgbClr val="D1D1DB"/>
              </a:solidFill>
              <a:ln>
                <a:noFill/>
              </a:ln>
              <a:effectLst/>
            </c:spPr>
            <c:extLst>
              <c:ext xmlns:c16="http://schemas.microsoft.com/office/drawing/2014/chart" uri="{C3380CC4-5D6E-409C-BE32-E72D297353CC}">
                <c16:uniqueId val="{00000013-8EBC-7446-AE92-7E25CB0CD5F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 - Financial Dashboard'!$D$45:$D$54</c:f>
              <c:strCache>
                <c:ptCount val="10"/>
                <c:pt idx="0">
                  <c:v>Proposed</c:v>
                </c:pt>
                <c:pt idx="1">
                  <c:v>Unscheduled</c:v>
                </c:pt>
                <c:pt idx="2">
                  <c:v>Not Started</c:v>
                </c:pt>
                <c:pt idx="3">
                  <c:v>Review</c:v>
                </c:pt>
                <c:pt idx="4">
                  <c:v>Approved</c:v>
                </c:pt>
                <c:pt idx="5">
                  <c:v>Ongoing</c:v>
                </c:pt>
                <c:pt idx="6">
                  <c:v>Finished</c:v>
                </c:pt>
                <c:pt idx="7">
                  <c:v>Paused</c:v>
                </c:pt>
                <c:pt idx="8">
                  <c:v>Overdue</c:v>
                </c:pt>
                <c:pt idx="9">
                  <c:v>Terminated</c:v>
                </c:pt>
              </c:strCache>
            </c:strRef>
          </c:cat>
          <c:val>
            <c:numRef>
              <c:f>'EX - Financial Dashboard'!$E$45:$E$54</c:f>
              <c:numCache>
                <c:formatCode>General</c:formatCode>
                <c:ptCount val="10"/>
                <c:pt idx="0">
                  <c:v>0</c:v>
                </c:pt>
                <c:pt idx="1">
                  <c:v>2</c:v>
                </c:pt>
                <c:pt idx="2">
                  <c:v>3</c:v>
                </c:pt>
                <c:pt idx="3">
                  <c:v>0</c:v>
                </c:pt>
                <c:pt idx="4">
                  <c:v>2</c:v>
                </c:pt>
                <c:pt idx="5">
                  <c:v>3</c:v>
                </c:pt>
                <c:pt idx="6">
                  <c:v>5</c:v>
                </c:pt>
                <c:pt idx="7">
                  <c:v>1</c:v>
                </c:pt>
                <c:pt idx="8">
                  <c:v>3</c:v>
                </c:pt>
                <c:pt idx="9">
                  <c:v>1</c:v>
                </c:pt>
              </c:numCache>
            </c:numRef>
          </c:val>
          <c:extLst>
            <c:ext xmlns:c16="http://schemas.microsoft.com/office/drawing/2014/chart" uri="{C3380CC4-5D6E-409C-BE32-E72D297353CC}">
              <c16:uniqueId val="{0000000E-AFC7-4C5D-AC90-7BBF6D093AFF}"/>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1-217C-534B-94F5-D0F7B6CB2E4F}"/>
              </c:ext>
            </c:extLst>
          </c:dPt>
          <c:dPt>
            <c:idx val="1"/>
            <c:bubble3D val="0"/>
            <c:spPr>
              <a:solidFill>
                <a:srgbClr val="B2F5EB"/>
              </a:solidFill>
              <a:ln w="19050">
                <a:noFill/>
              </a:ln>
              <a:effectLst/>
            </c:spPr>
            <c:extLst>
              <c:ext xmlns:c16="http://schemas.microsoft.com/office/drawing/2014/chart" uri="{C3380CC4-5D6E-409C-BE32-E72D297353CC}">
                <c16:uniqueId val="{00000003-217C-534B-94F5-D0F7B6CB2E4F}"/>
              </c:ext>
            </c:extLst>
          </c:dPt>
          <c:dPt>
            <c:idx val="2"/>
            <c:bubble3D val="0"/>
            <c:spPr>
              <a:solidFill>
                <a:srgbClr val="FFC000"/>
              </a:solidFill>
              <a:ln w="19050">
                <a:noFill/>
              </a:ln>
              <a:effectLst/>
            </c:spPr>
            <c:extLst>
              <c:ext xmlns:c16="http://schemas.microsoft.com/office/drawing/2014/chart" uri="{C3380CC4-5D6E-409C-BE32-E72D297353CC}">
                <c16:uniqueId val="{00000005-217C-534B-94F5-D0F7B6CB2E4F}"/>
              </c:ext>
            </c:extLst>
          </c:dPt>
          <c:dPt>
            <c:idx val="3"/>
            <c:bubble3D val="0"/>
            <c:spPr>
              <a:solidFill>
                <a:srgbClr val="FB7EEE"/>
              </a:solidFill>
              <a:ln w="19050">
                <a:noFill/>
              </a:ln>
              <a:effectLst/>
            </c:spPr>
            <c:extLst>
              <c:ext xmlns:c16="http://schemas.microsoft.com/office/drawing/2014/chart" uri="{C3380CC4-5D6E-409C-BE32-E72D297353CC}">
                <c16:uniqueId val="{00000007-217C-534B-94F5-D0F7B6CB2E4F}"/>
              </c:ext>
            </c:extLst>
          </c:dPt>
          <c:dPt>
            <c:idx val="4"/>
            <c:bubble3D val="0"/>
            <c:spPr>
              <a:solidFill>
                <a:srgbClr val="FF5D00"/>
              </a:solidFill>
              <a:ln w="19050">
                <a:noFill/>
              </a:ln>
              <a:effectLst/>
            </c:spPr>
            <c:extLst>
              <c:ext xmlns:c16="http://schemas.microsoft.com/office/drawing/2014/chart" uri="{C3380CC4-5D6E-409C-BE32-E72D297353CC}">
                <c16:uniqueId val="{00000009-217C-534B-94F5-D0F7B6CB2E4F}"/>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Financial Dashboard'!$G$44:$G$48</c:f>
              <c:strCache>
                <c:ptCount val="5"/>
                <c:pt idx="0">
                  <c:v>Highly Unlikely</c:v>
                </c:pt>
                <c:pt idx="1">
                  <c:v>Unlikely</c:v>
                </c:pt>
                <c:pt idx="2">
                  <c:v>Possible</c:v>
                </c:pt>
                <c:pt idx="3">
                  <c:v>Likely</c:v>
                </c:pt>
                <c:pt idx="4">
                  <c:v>Highly Likely</c:v>
                </c:pt>
              </c:strCache>
            </c:strRef>
          </c:cat>
          <c:val>
            <c:numRef>
              <c:f>'BLANK - Financial Dashboard'!$H$44:$H$48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217C-534B-94F5-D0F7B6CB2E4F}"/>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16875399466280105"/>
          <c:w val="0.21885150098425196"/>
          <c:h val="0.8089994399235660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Financial Dashboard'!$H$18</c:f>
              <c:strCache>
                <c:ptCount val="1"/>
                <c:pt idx="0">
                  <c:v>Budget Planned</c:v>
                </c:pt>
              </c:strCache>
            </c:strRef>
          </c:tx>
          <c:spPr>
            <a:solidFill>
              <a:srgbClr val="00B0F0"/>
            </a:solidFill>
            <a:ln>
              <a:noFill/>
            </a:ln>
            <a:effectLst/>
          </c:spPr>
          <c:invertIfNegative val="0"/>
          <c:cat>
            <c:numRef>
              <c:f>'BLANK - Financial Dashboard'!$C$19:$C$38</c:f>
              <c:numCache>
                <c:formatCode>General</c:formatCode>
                <c:ptCount val="20"/>
              </c:numCache>
            </c:numRef>
          </c:cat>
          <c:val>
            <c:numRef>
              <c:f>'BLANK - Financial Dashboard'!$H$19:$H$38</c:f>
              <c:numCache>
                <c:formatCode>_("$"* #,##0_);_("$"* \(#,##0\);_("$"* "-"??_);_(@_)</c:formatCode>
                <c:ptCount val="20"/>
              </c:numCache>
            </c:numRef>
          </c:val>
          <c:extLst>
            <c:ext xmlns:c16="http://schemas.microsoft.com/office/drawing/2014/chart" uri="{C3380CC4-5D6E-409C-BE32-E72D297353CC}">
              <c16:uniqueId val="{00000000-316B-DA45-AB17-F96775237393}"/>
            </c:ext>
          </c:extLst>
        </c:ser>
        <c:ser>
          <c:idx val="1"/>
          <c:order val="1"/>
          <c:tx>
            <c:strRef>
              <c:f>'BLANK - Financial Dashboard'!$I$18</c:f>
              <c:strCache>
                <c:ptCount val="1"/>
                <c:pt idx="0">
                  <c:v>Budget Actual</c:v>
                </c:pt>
              </c:strCache>
            </c:strRef>
          </c:tx>
          <c:spPr>
            <a:solidFill>
              <a:srgbClr val="92D050"/>
            </a:solidFill>
            <a:ln>
              <a:noFill/>
            </a:ln>
            <a:effectLst/>
          </c:spPr>
          <c:invertIfNegative val="0"/>
          <c:cat>
            <c:numRef>
              <c:f>'BLANK - Financial Dashboard'!$C$19:$C$38</c:f>
              <c:numCache>
                <c:formatCode>General</c:formatCode>
                <c:ptCount val="20"/>
              </c:numCache>
            </c:numRef>
          </c:cat>
          <c:val>
            <c:numRef>
              <c:f>'BLANK - Financial Dashboard'!$I$19:$I$38</c:f>
              <c:numCache>
                <c:formatCode>_("$"* #,##0_);_("$"* \(#,##0\);_("$"* "-"??_);_(@_)</c:formatCode>
                <c:ptCount val="20"/>
              </c:numCache>
            </c:numRef>
          </c:val>
          <c:extLst>
            <c:ext xmlns:c16="http://schemas.microsoft.com/office/drawing/2014/chart" uri="{C3380CC4-5D6E-409C-BE32-E72D297353CC}">
              <c16:uniqueId val="{00000001-316B-DA45-AB17-F96775237393}"/>
            </c:ext>
          </c:extLst>
        </c:ser>
        <c:ser>
          <c:idx val="2"/>
          <c:order val="2"/>
          <c:tx>
            <c:strRef>
              <c:f>'BLANK - Financial Dashboard'!$J$18</c:f>
              <c:strCache>
                <c:ptCount val="1"/>
                <c:pt idx="0">
                  <c:v>Budget Remaining</c:v>
                </c:pt>
              </c:strCache>
            </c:strRef>
          </c:tx>
          <c:spPr>
            <a:solidFill>
              <a:srgbClr val="FFC000"/>
            </a:solidFill>
            <a:ln>
              <a:noFill/>
            </a:ln>
            <a:effectLst/>
          </c:spPr>
          <c:invertIfNegative val="0"/>
          <c:cat>
            <c:numRef>
              <c:f>'BLANK - Financial Dashboard'!$C$19:$C$38</c:f>
              <c:numCache>
                <c:formatCode>General</c:formatCode>
                <c:ptCount val="20"/>
              </c:numCache>
            </c:numRef>
          </c:cat>
          <c:val>
            <c:numRef>
              <c:f>'BLANK - Financial Dashboard'!$J$19:$J$38</c:f>
              <c:numCache>
                <c:formatCode>_("$"* #,##0_);_("$"* \(#,##0\);_("$"*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316B-DA45-AB17-F96775237393}"/>
            </c:ext>
          </c:extLst>
        </c:ser>
        <c:dLbls>
          <c:showLegendKey val="0"/>
          <c:showVal val="0"/>
          <c:showCatName val="0"/>
          <c:showSerName val="0"/>
          <c:showPercent val="0"/>
          <c:showBubbleSize val="0"/>
        </c:dLbls>
        <c:gapWidth val="25"/>
        <c:overlap val="100"/>
        <c:axId val="293000255"/>
        <c:axId val="293040367"/>
      </c:barChart>
      <c:catAx>
        <c:axId val="293000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293040367"/>
        <c:crosses val="autoZero"/>
        <c:auto val="1"/>
        <c:lblAlgn val="ctr"/>
        <c:lblOffset val="100"/>
        <c:noMultiLvlLbl val="0"/>
      </c:catAx>
      <c:valAx>
        <c:axId val="2930403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293000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100">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7035974351619676"/>
          <c:y val="8.1462401574803153E-2"/>
          <c:w val="0.38344130488964384"/>
          <c:h val="0.81768858267716549"/>
        </c:manualLayout>
      </c:layout>
      <c:pieChart>
        <c:varyColors val="1"/>
        <c:ser>
          <c:idx val="0"/>
          <c:order val="0"/>
          <c:tx>
            <c:strRef>
              <c:f>'BLANK - Financial Dashboard'!$H$18</c:f>
              <c:strCache>
                <c:ptCount val="1"/>
                <c:pt idx="0">
                  <c:v>Budget Planned</c:v>
                </c:pt>
              </c:strCache>
            </c:strRef>
          </c:tx>
          <c:dPt>
            <c:idx val="0"/>
            <c:bubble3D val="0"/>
            <c:spPr>
              <a:solidFill>
                <a:schemeClr val="accent4">
                  <a:shade val="36000"/>
                </a:schemeClr>
              </a:solidFill>
              <a:ln w="19050">
                <a:solidFill>
                  <a:schemeClr val="lt1"/>
                </a:solidFill>
              </a:ln>
              <a:effectLst/>
            </c:spPr>
            <c:extLst>
              <c:ext xmlns:c16="http://schemas.microsoft.com/office/drawing/2014/chart" uri="{C3380CC4-5D6E-409C-BE32-E72D297353CC}">
                <c16:uniqueId val="{00000001-47D4-1547-BD8E-1A79CED4B31C}"/>
              </c:ext>
            </c:extLst>
          </c:dPt>
          <c:dPt>
            <c:idx val="1"/>
            <c:bubble3D val="0"/>
            <c:spPr>
              <a:solidFill>
                <a:schemeClr val="accent4">
                  <a:shade val="43000"/>
                </a:schemeClr>
              </a:solidFill>
              <a:ln w="19050">
                <a:solidFill>
                  <a:schemeClr val="lt1"/>
                </a:solidFill>
              </a:ln>
              <a:effectLst/>
            </c:spPr>
            <c:extLst>
              <c:ext xmlns:c16="http://schemas.microsoft.com/office/drawing/2014/chart" uri="{C3380CC4-5D6E-409C-BE32-E72D297353CC}">
                <c16:uniqueId val="{00000003-47D4-1547-BD8E-1A79CED4B31C}"/>
              </c:ext>
            </c:extLst>
          </c:dPt>
          <c:dPt>
            <c:idx val="2"/>
            <c:bubble3D val="0"/>
            <c:spPr>
              <a:solidFill>
                <a:schemeClr val="accent4">
                  <a:shade val="50000"/>
                </a:schemeClr>
              </a:solidFill>
              <a:ln w="19050">
                <a:solidFill>
                  <a:schemeClr val="lt1"/>
                </a:solidFill>
              </a:ln>
              <a:effectLst/>
            </c:spPr>
            <c:extLst>
              <c:ext xmlns:c16="http://schemas.microsoft.com/office/drawing/2014/chart" uri="{C3380CC4-5D6E-409C-BE32-E72D297353CC}">
                <c16:uniqueId val="{00000005-47D4-1547-BD8E-1A79CED4B31C}"/>
              </c:ext>
            </c:extLst>
          </c:dPt>
          <c:dPt>
            <c:idx val="3"/>
            <c:bubble3D val="0"/>
            <c:spPr>
              <a:solidFill>
                <a:schemeClr val="accent4">
                  <a:shade val="56000"/>
                </a:schemeClr>
              </a:solidFill>
              <a:ln w="19050">
                <a:solidFill>
                  <a:schemeClr val="lt1"/>
                </a:solidFill>
              </a:ln>
              <a:effectLst/>
            </c:spPr>
            <c:extLst>
              <c:ext xmlns:c16="http://schemas.microsoft.com/office/drawing/2014/chart" uri="{C3380CC4-5D6E-409C-BE32-E72D297353CC}">
                <c16:uniqueId val="{00000007-47D4-1547-BD8E-1A79CED4B31C}"/>
              </c:ext>
            </c:extLst>
          </c:dPt>
          <c:dPt>
            <c:idx val="4"/>
            <c:bubble3D val="0"/>
            <c:spPr>
              <a:solidFill>
                <a:schemeClr val="accent4">
                  <a:shade val="63000"/>
                </a:schemeClr>
              </a:solidFill>
              <a:ln w="19050">
                <a:solidFill>
                  <a:schemeClr val="lt1"/>
                </a:solidFill>
              </a:ln>
              <a:effectLst/>
            </c:spPr>
            <c:extLst>
              <c:ext xmlns:c16="http://schemas.microsoft.com/office/drawing/2014/chart" uri="{C3380CC4-5D6E-409C-BE32-E72D297353CC}">
                <c16:uniqueId val="{00000009-47D4-1547-BD8E-1A79CED4B31C}"/>
              </c:ext>
            </c:extLst>
          </c:dPt>
          <c:dPt>
            <c:idx val="5"/>
            <c:bubble3D val="0"/>
            <c:spPr>
              <a:solidFill>
                <a:schemeClr val="accent4">
                  <a:shade val="70000"/>
                </a:schemeClr>
              </a:solidFill>
              <a:ln w="19050">
                <a:solidFill>
                  <a:schemeClr val="lt1"/>
                </a:solidFill>
              </a:ln>
              <a:effectLst/>
            </c:spPr>
            <c:extLst>
              <c:ext xmlns:c16="http://schemas.microsoft.com/office/drawing/2014/chart" uri="{C3380CC4-5D6E-409C-BE32-E72D297353CC}">
                <c16:uniqueId val="{0000000B-47D4-1547-BD8E-1A79CED4B31C}"/>
              </c:ext>
            </c:extLst>
          </c:dPt>
          <c:dPt>
            <c:idx val="6"/>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D-47D4-1547-BD8E-1A79CED4B31C}"/>
              </c:ext>
            </c:extLst>
          </c:dPt>
          <c:dPt>
            <c:idx val="7"/>
            <c:bubble3D val="0"/>
            <c:spPr>
              <a:solidFill>
                <a:schemeClr val="accent4">
                  <a:shade val="83000"/>
                </a:schemeClr>
              </a:solidFill>
              <a:ln w="19050">
                <a:solidFill>
                  <a:schemeClr val="lt1"/>
                </a:solidFill>
              </a:ln>
              <a:effectLst/>
            </c:spPr>
            <c:extLst>
              <c:ext xmlns:c16="http://schemas.microsoft.com/office/drawing/2014/chart" uri="{C3380CC4-5D6E-409C-BE32-E72D297353CC}">
                <c16:uniqueId val="{0000000F-47D4-1547-BD8E-1A79CED4B31C}"/>
              </c:ext>
            </c:extLst>
          </c:dPt>
          <c:dPt>
            <c:idx val="8"/>
            <c:bubble3D val="0"/>
            <c:spPr>
              <a:solidFill>
                <a:schemeClr val="accent4">
                  <a:shade val="90000"/>
                </a:schemeClr>
              </a:solidFill>
              <a:ln w="19050">
                <a:solidFill>
                  <a:schemeClr val="lt1"/>
                </a:solidFill>
              </a:ln>
              <a:effectLst/>
            </c:spPr>
            <c:extLst>
              <c:ext xmlns:c16="http://schemas.microsoft.com/office/drawing/2014/chart" uri="{C3380CC4-5D6E-409C-BE32-E72D297353CC}">
                <c16:uniqueId val="{00000011-47D4-1547-BD8E-1A79CED4B31C}"/>
              </c:ext>
            </c:extLst>
          </c:dPt>
          <c:dPt>
            <c:idx val="9"/>
            <c:bubble3D val="0"/>
            <c:spPr>
              <a:solidFill>
                <a:schemeClr val="accent4">
                  <a:shade val="96000"/>
                </a:schemeClr>
              </a:solidFill>
              <a:ln w="19050">
                <a:solidFill>
                  <a:schemeClr val="lt1"/>
                </a:solidFill>
              </a:ln>
              <a:effectLst/>
            </c:spPr>
            <c:extLst>
              <c:ext xmlns:c16="http://schemas.microsoft.com/office/drawing/2014/chart" uri="{C3380CC4-5D6E-409C-BE32-E72D297353CC}">
                <c16:uniqueId val="{00000013-47D4-1547-BD8E-1A79CED4B31C}"/>
              </c:ext>
            </c:extLst>
          </c:dPt>
          <c:dPt>
            <c:idx val="10"/>
            <c:bubble3D val="0"/>
            <c:spPr>
              <a:solidFill>
                <a:schemeClr val="accent4">
                  <a:tint val="97000"/>
                </a:schemeClr>
              </a:solidFill>
              <a:ln w="19050">
                <a:solidFill>
                  <a:schemeClr val="lt1"/>
                </a:solidFill>
              </a:ln>
              <a:effectLst/>
            </c:spPr>
            <c:extLst>
              <c:ext xmlns:c16="http://schemas.microsoft.com/office/drawing/2014/chart" uri="{C3380CC4-5D6E-409C-BE32-E72D297353CC}">
                <c16:uniqueId val="{00000015-47D4-1547-BD8E-1A79CED4B31C}"/>
              </c:ext>
            </c:extLst>
          </c:dPt>
          <c:dPt>
            <c:idx val="11"/>
            <c:bubble3D val="0"/>
            <c:spPr>
              <a:solidFill>
                <a:schemeClr val="accent4">
                  <a:tint val="90000"/>
                </a:schemeClr>
              </a:solidFill>
              <a:ln w="19050">
                <a:solidFill>
                  <a:schemeClr val="lt1"/>
                </a:solidFill>
              </a:ln>
              <a:effectLst/>
            </c:spPr>
            <c:extLst>
              <c:ext xmlns:c16="http://schemas.microsoft.com/office/drawing/2014/chart" uri="{C3380CC4-5D6E-409C-BE32-E72D297353CC}">
                <c16:uniqueId val="{00000017-47D4-1547-BD8E-1A79CED4B31C}"/>
              </c:ext>
            </c:extLst>
          </c:dPt>
          <c:dPt>
            <c:idx val="12"/>
            <c:bubble3D val="0"/>
            <c:spPr>
              <a:solidFill>
                <a:schemeClr val="accent4">
                  <a:tint val="84000"/>
                </a:schemeClr>
              </a:solidFill>
              <a:ln w="19050">
                <a:solidFill>
                  <a:schemeClr val="lt1"/>
                </a:solidFill>
              </a:ln>
              <a:effectLst/>
            </c:spPr>
            <c:extLst>
              <c:ext xmlns:c16="http://schemas.microsoft.com/office/drawing/2014/chart" uri="{C3380CC4-5D6E-409C-BE32-E72D297353CC}">
                <c16:uniqueId val="{00000019-47D4-1547-BD8E-1A79CED4B31C}"/>
              </c:ext>
            </c:extLst>
          </c:dPt>
          <c:dPt>
            <c:idx val="13"/>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1B-47D4-1547-BD8E-1A79CED4B31C}"/>
              </c:ext>
            </c:extLst>
          </c:dPt>
          <c:dPt>
            <c:idx val="14"/>
            <c:bubble3D val="0"/>
            <c:spPr>
              <a:solidFill>
                <a:schemeClr val="accent4">
                  <a:tint val="70000"/>
                </a:schemeClr>
              </a:solidFill>
              <a:ln w="19050">
                <a:solidFill>
                  <a:schemeClr val="lt1"/>
                </a:solidFill>
              </a:ln>
              <a:effectLst/>
            </c:spPr>
            <c:extLst>
              <c:ext xmlns:c16="http://schemas.microsoft.com/office/drawing/2014/chart" uri="{C3380CC4-5D6E-409C-BE32-E72D297353CC}">
                <c16:uniqueId val="{0000001D-47D4-1547-BD8E-1A79CED4B31C}"/>
              </c:ext>
            </c:extLst>
          </c:dPt>
          <c:dPt>
            <c:idx val="15"/>
            <c:bubble3D val="0"/>
            <c:spPr>
              <a:solidFill>
                <a:schemeClr val="accent4">
                  <a:tint val="64000"/>
                </a:schemeClr>
              </a:solidFill>
              <a:ln w="19050">
                <a:solidFill>
                  <a:schemeClr val="lt1"/>
                </a:solidFill>
              </a:ln>
              <a:effectLst/>
            </c:spPr>
            <c:extLst>
              <c:ext xmlns:c16="http://schemas.microsoft.com/office/drawing/2014/chart" uri="{C3380CC4-5D6E-409C-BE32-E72D297353CC}">
                <c16:uniqueId val="{0000001F-47D4-1547-BD8E-1A79CED4B31C}"/>
              </c:ext>
            </c:extLst>
          </c:dPt>
          <c:dPt>
            <c:idx val="16"/>
            <c:bubble3D val="0"/>
            <c:spPr>
              <a:solidFill>
                <a:schemeClr val="accent4">
                  <a:tint val="57000"/>
                </a:schemeClr>
              </a:solidFill>
              <a:ln w="19050">
                <a:solidFill>
                  <a:schemeClr val="lt1"/>
                </a:solidFill>
              </a:ln>
              <a:effectLst/>
            </c:spPr>
            <c:extLst>
              <c:ext xmlns:c16="http://schemas.microsoft.com/office/drawing/2014/chart" uri="{C3380CC4-5D6E-409C-BE32-E72D297353CC}">
                <c16:uniqueId val="{00000021-47D4-1547-BD8E-1A79CED4B31C}"/>
              </c:ext>
            </c:extLst>
          </c:dPt>
          <c:dPt>
            <c:idx val="17"/>
            <c:bubble3D val="0"/>
            <c:spPr>
              <a:solidFill>
                <a:schemeClr val="accent4">
                  <a:tint val="50000"/>
                </a:schemeClr>
              </a:solidFill>
              <a:ln w="19050">
                <a:solidFill>
                  <a:schemeClr val="lt1"/>
                </a:solidFill>
              </a:ln>
              <a:effectLst/>
            </c:spPr>
            <c:extLst>
              <c:ext xmlns:c16="http://schemas.microsoft.com/office/drawing/2014/chart" uri="{C3380CC4-5D6E-409C-BE32-E72D297353CC}">
                <c16:uniqueId val="{00000023-47D4-1547-BD8E-1A79CED4B31C}"/>
              </c:ext>
            </c:extLst>
          </c:dPt>
          <c:dPt>
            <c:idx val="18"/>
            <c:bubble3D val="0"/>
            <c:spPr>
              <a:solidFill>
                <a:schemeClr val="accent4">
                  <a:tint val="44000"/>
                </a:schemeClr>
              </a:solidFill>
              <a:ln w="19050">
                <a:solidFill>
                  <a:schemeClr val="lt1"/>
                </a:solidFill>
              </a:ln>
              <a:effectLst/>
            </c:spPr>
            <c:extLst>
              <c:ext xmlns:c16="http://schemas.microsoft.com/office/drawing/2014/chart" uri="{C3380CC4-5D6E-409C-BE32-E72D297353CC}">
                <c16:uniqueId val="{00000025-47D4-1547-BD8E-1A79CED4B31C}"/>
              </c:ext>
            </c:extLst>
          </c:dPt>
          <c:dPt>
            <c:idx val="19"/>
            <c:bubble3D val="0"/>
            <c:spPr>
              <a:solidFill>
                <a:schemeClr val="accent4">
                  <a:tint val="37000"/>
                </a:schemeClr>
              </a:solidFill>
              <a:ln w="19050">
                <a:solidFill>
                  <a:schemeClr val="lt1"/>
                </a:solidFill>
              </a:ln>
              <a:effectLst/>
            </c:spPr>
            <c:extLst>
              <c:ext xmlns:c16="http://schemas.microsoft.com/office/drawing/2014/chart" uri="{C3380CC4-5D6E-409C-BE32-E72D297353CC}">
                <c16:uniqueId val="{00000027-47D4-1547-BD8E-1A79CED4B31C}"/>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'BLANK - Financial Dashboard'!$C$19:$C$38</c:f>
              <c:numCache>
                <c:formatCode>General</c:formatCode>
                <c:ptCount val="20"/>
              </c:numCache>
            </c:numRef>
          </c:cat>
          <c:val>
            <c:numRef>
              <c:f>'BLANK - Financial Dashboard'!$H$19:$H$38</c:f>
              <c:numCache>
                <c:formatCode>_("$"* #,##0_);_("$"* \(#,##0\);_("$"* "-"??_);_(@_)</c:formatCode>
                <c:ptCount val="20"/>
              </c:numCache>
            </c:numRef>
          </c:val>
          <c:extLst>
            <c:ext xmlns:c16="http://schemas.microsoft.com/office/drawing/2014/chart" uri="{C3380CC4-5D6E-409C-BE32-E72D297353CC}">
              <c16:uniqueId val="{00000028-47D4-1547-BD8E-1A79CED4B31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826470212105168"/>
          <c:y val="7.1549556305461823E-2"/>
          <c:w val="0.36418811772658355"/>
          <c:h val="0.8569008873890763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 - Financial Dashboard'!$B$44</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EC7D-4476-B1FD-BD57B64A68B7}"/>
              </c:ext>
            </c:extLst>
          </c:dPt>
          <c:dPt>
            <c:idx val="1"/>
            <c:invertIfNegative val="0"/>
            <c:bubble3D val="0"/>
            <c:spPr>
              <a:solidFill>
                <a:srgbClr val="FFC000"/>
              </a:solidFill>
              <a:ln>
                <a:noFill/>
              </a:ln>
              <a:effectLst/>
            </c:spPr>
            <c:extLst>
              <c:ext xmlns:c16="http://schemas.microsoft.com/office/drawing/2014/chart" uri="{C3380CC4-5D6E-409C-BE32-E72D297353CC}">
                <c16:uniqueId val="{00000003-EC7D-4476-B1FD-BD57B64A68B7}"/>
              </c:ext>
            </c:extLst>
          </c:dPt>
          <c:dPt>
            <c:idx val="2"/>
            <c:invertIfNegative val="0"/>
            <c:bubble3D val="0"/>
            <c:spPr>
              <a:solidFill>
                <a:srgbClr val="FB7EEE"/>
              </a:solidFill>
              <a:ln>
                <a:noFill/>
              </a:ln>
              <a:effectLst/>
            </c:spPr>
            <c:extLst>
              <c:ext xmlns:c16="http://schemas.microsoft.com/office/drawing/2014/chart" uri="{C3380CC4-5D6E-409C-BE32-E72D297353CC}">
                <c16:uniqueId val="{00000005-EC7D-4476-B1FD-BD57B64A68B7}"/>
              </c:ext>
            </c:extLst>
          </c:dPt>
          <c:dPt>
            <c:idx val="3"/>
            <c:invertIfNegative val="0"/>
            <c:bubble3D val="0"/>
            <c:spPr>
              <a:solidFill>
                <a:srgbClr val="FF5D00"/>
              </a:solidFill>
              <a:ln>
                <a:noFill/>
              </a:ln>
              <a:effectLst/>
            </c:spPr>
            <c:extLst>
              <c:ext xmlns:c16="http://schemas.microsoft.com/office/drawing/2014/chart" uri="{C3380CC4-5D6E-409C-BE32-E72D297353CC}">
                <c16:uniqueId val="{00000007-EC7D-4476-B1FD-BD57B64A68B7}"/>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 - Financial Dashboard'!$B$45:$B$48</c:f>
              <c:strCache>
                <c:ptCount val="4"/>
                <c:pt idx="0">
                  <c:v>Low</c:v>
                </c:pt>
                <c:pt idx="1">
                  <c:v>Medium</c:v>
                </c:pt>
                <c:pt idx="2">
                  <c:v>High</c:v>
                </c:pt>
                <c:pt idx="3">
                  <c:v>Extreme</c:v>
                </c:pt>
              </c:strCache>
            </c:strRef>
          </c:cat>
          <c:val>
            <c:numRef>
              <c:f>'EX - Financial Dashboard'!$C$45:$C$48</c:f>
              <c:numCache>
                <c:formatCode>General</c:formatCode>
                <c:ptCount val="4"/>
                <c:pt idx="0">
                  <c:v>7</c:v>
                </c:pt>
                <c:pt idx="1">
                  <c:v>5</c:v>
                </c:pt>
                <c:pt idx="2">
                  <c:v>5</c:v>
                </c:pt>
                <c:pt idx="3">
                  <c:v>3</c:v>
                </c:pt>
              </c:numCache>
            </c:numRef>
          </c:val>
          <c:extLst>
            <c:ext xmlns:c16="http://schemas.microsoft.com/office/drawing/2014/chart" uri="{C3380CC4-5D6E-409C-BE32-E72D297353CC}">
              <c16:uniqueId val="{00000008-EC7D-4476-B1FD-BD57B64A68B7}"/>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3-1175-3D49-BCAC-26A4365DA587}"/>
              </c:ext>
            </c:extLst>
          </c:dPt>
          <c:dPt>
            <c:idx val="1"/>
            <c:invertIfNegative val="0"/>
            <c:bubble3D val="0"/>
            <c:spPr>
              <a:solidFill>
                <a:srgbClr val="92D050"/>
              </a:solidFill>
              <a:ln>
                <a:noFill/>
              </a:ln>
              <a:effectLst/>
            </c:spPr>
            <c:extLst>
              <c:ext xmlns:c16="http://schemas.microsoft.com/office/drawing/2014/chart" uri="{C3380CC4-5D6E-409C-BE32-E72D297353CC}">
                <c16:uniqueId val="{00000004-1175-3D49-BCAC-26A4365DA587}"/>
              </c:ext>
            </c:extLst>
          </c:dPt>
          <c:cat>
            <c:strRef>
              <c:f>'EX - Financial Dashboard'!$F$9:$F$10</c:f>
              <c:strCache>
                <c:ptCount val="2"/>
                <c:pt idx="0">
                  <c:v>Total Planned Budget</c:v>
                </c:pt>
                <c:pt idx="1">
                  <c:v>Total Actual Spend</c:v>
                </c:pt>
              </c:strCache>
            </c:strRef>
          </c:cat>
          <c:val>
            <c:numRef>
              <c:f>'EX - Financial Dashboard'!$H$9:$H$10</c:f>
              <c:numCache>
                <c:formatCode>"$"#,##0</c:formatCode>
                <c:ptCount val="2"/>
                <c:pt idx="0">
                  <c:v>3451500</c:v>
                </c:pt>
                <c:pt idx="1">
                  <c:v>3589500</c:v>
                </c:pt>
              </c:numCache>
            </c:numRef>
          </c:val>
          <c:extLst>
            <c:ext xmlns:c16="http://schemas.microsoft.com/office/drawing/2014/chart" uri="{C3380CC4-5D6E-409C-BE32-E72D297353CC}">
              <c16:uniqueId val="{00000001-1175-3D49-BCAC-26A4365DA587}"/>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 - Financial Dashboard'!$F$9:$F$10</c15:sqref>
                        </c15:formulaRef>
                      </c:ext>
                    </c:extLst>
                    <c:strCache>
                      <c:ptCount val="2"/>
                      <c:pt idx="0">
                        <c:v>Total Planned Budget</c:v>
                      </c:pt>
                      <c:pt idx="1">
                        <c:v>Total Actual Spend</c:v>
                      </c:pt>
                    </c:strCache>
                  </c:strRef>
                </c:cat>
                <c:val>
                  <c:numRef>
                    <c:extLst>
                      <c:ext uri="{02D57815-91ED-43cb-92C2-25804820EDAC}">
                        <c15:formulaRef>
                          <c15:sqref>'EX - Financial Dashboard'!$G$9:$G$10</c15:sqref>
                        </c15:formulaRef>
                      </c:ext>
                    </c:extLst>
                    <c:numCache>
                      <c:formatCode>General</c:formatCode>
                      <c:ptCount val="2"/>
                    </c:numCache>
                  </c:numRef>
                </c:val>
                <c:extLst>
                  <c:ext xmlns:c16="http://schemas.microsoft.com/office/drawing/2014/chart" uri="{C3380CC4-5D6E-409C-BE32-E72D297353CC}">
                    <c16:uniqueId val="{00000000-1175-3D49-BCAC-26A4365DA58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'EX - Financial Dashboard'!$F$9:$F$10</c15:sqref>
                        </c15:formulaRef>
                      </c:ext>
                    </c:extLst>
                    <c:strCache>
                      <c:ptCount val="2"/>
                      <c:pt idx="0">
                        <c:v>Total Planned Budget</c:v>
                      </c:pt>
                      <c:pt idx="1">
                        <c:v>Total Actual Spend</c:v>
                      </c:pt>
                    </c:strCache>
                  </c:strRef>
                </c:cat>
                <c:val>
                  <c:numRef>
                    <c:extLst xmlns:c15="http://schemas.microsoft.com/office/drawing/2012/chart">
                      <c:ext xmlns:c15="http://schemas.microsoft.com/office/drawing/2012/chart" uri="{02D57815-91ED-43cb-92C2-25804820EDAC}">
                        <c15:formulaRef>
                          <c15:sqref>'EX - Financial Dashboard'!$I$9:$I$10</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2-1175-3D49-BCAC-26A4365DA587}"/>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3-02AC-D94B-85C3-BB0C3DD69A2F}"/>
              </c:ext>
            </c:extLst>
          </c:dPt>
          <c:dPt>
            <c:idx val="1"/>
            <c:bubble3D val="0"/>
            <c:spPr>
              <a:solidFill>
                <a:srgbClr val="B2F5EB"/>
              </a:solidFill>
              <a:ln w="19050">
                <a:noFill/>
              </a:ln>
              <a:effectLst/>
            </c:spPr>
            <c:extLst>
              <c:ext xmlns:c16="http://schemas.microsoft.com/office/drawing/2014/chart" uri="{C3380CC4-5D6E-409C-BE32-E72D297353CC}">
                <c16:uniqueId val="{00000004-02AC-D94B-85C3-BB0C3DD69A2F}"/>
              </c:ext>
            </c:extLst>
          </c:dPt>
          <c:dPt>
            <c:idx val="2"/>
            <c:bubble3D val="0"/>
            <c:spPr>
              <a:solidFill>
                <a:srgbClr val="FFC000"/>
              </a:solidFill>
              <a:ln w="19050">
                <a:noFill/>
              </a:ln>
              <a:effectLst/>
            </c:spPr>
            <c:extLst>
              <c:ext xmlns:c16="http://schemas.microsoft.com/office/drawing/2014/chart" uri="{C3380CC4-5D6E-409C-BE32-E72D297353CC}">
                <c16:uniqueId val="{00000005-02AC-D94B-85C3-BB0C3DD69A2F}"/>
              </c:ext>
            </c:extLst>
          </c:dPt>
          <c:dPt>
            <c:idx val="3"/>
            <c:bubble3D val="0"/>
            <c:spPr>
              <a:solidFill>
                <a:srgbClr val="FB7EEE"/>
              </a:solidFill>
              <a:ln w="19050">
                <a:noFill/>
              </a:ln>
              <a:effectLst/>
            </c:spPr>
            <c:extLst>
              <c:ext xmlns:c16="http://schemas.microsoft.com/office/drawing/2014/chart" uri="{C3380CC4-5D6E-409C-BE32-E72D297353CC}">
                <c16:uniqueId val="{00000001-02AC-D94B-85C3-BB0C3DD69A2F}"/>
              </c:ext>
            </c:extLst>
          </c:dPt>
          <c:dPt>
            <c:idx val="4"/>
            <c:bubble3D val="0"/>
            <c:spPr>
              <a:solidFill>
                <a:srgbClr val="FF5D00"/>
              </a:solidFill>
              <a:ln w="19050">
                <a:noFill/>
              </a:ln>
              <a:effectLst/>
            </c:spPr>
            <c:extLst>
              <c:ext xmlns:c16="http://schemas.microsoft.com/office/drawing/2014/chart" uri="{C3380CC4-5D6E-409C-BE32-E72D297353CC}">
                <c16:uniqueId val="{00000002-02AC-D94B-85C3-BB0C3DD69A2F}"/>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 - Financial Dashboard'!$G$45:$G$49</c:f>
              <c:strCache>
                <c:ptCount val="5"/>
                <c:pt idx="0">
                  <c:v>Highly Unlikely</c:v>
                </c:pt>
                <c:pt idx="1">
                  <c:v>Unlikely</c:v>
                </c:pt>
                <c:pt idx="2">
                  <c:v>Possible</c:v>
                </c:pt>
                <c:pt idx="3">
                  <c:v>Likely</c:v>
                </c:pt>
                <c:pt idx="4">
                  <c:v>Highly Likely</c:v>
                </c:pt>
              </c:strCache>
            </c:strRef>
          </c:cat>
          <c:val>
            <c:numRef>
              <c:f>'EX - Financial Dashboard'!$H$45:$H$49</c:f>
              <c:numCache>
                <c:formatCode>General</c:formatCode>
                <c:ptCount val="5"/>
                <c:pt idx="0">
                  <c:v>8</c:v>
                </c:pt>
                <c:pt idx="1">
                  <c:v>3</c:v>
                </c:pt>
                <c:pt idx="2">
                  <c:v>2</c:v>
                </c:pt>
                <c:pt idx="3">
                  <c:v>5</c:v>
                </c:pt>
                <c:pt idx="4">
                  <c:v>2</c:v>
                </c:pt>
              </c:numCache>
            </c:numRef>
          </c:val>
          <c:extLst>
            <c:ext xmlns:c16="http://schemas.microsoft.com/office/drawing/2014/chart" uri="{C3380CC4-5D6E-409C-BE32-E72D297353CC}">
              <c16:uniqueId val="{00000000-02AC-D94B-85C3-BB0C3DD69A2F}"/>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16875399466280105"/>
          <c:w val="0.21885150098425196"/>
          <c:h val="0.8089994399235660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 - Financial Dashboard'!$H$19</c:f>
              <c:strCache>
                <c:ptCount val="1"/>
                <c:pt idx="0">
                  <c:v>Budget Planned</c:v>
                </c:pt>
              </c:strCache>
            </c:strRef>
          </c:tx>
          <c:spPr>
            <a:solidFill>
              <a:srgbClr val="00B0F0"/>
            </a:solidFill>
            <a:ln>
              <a:noFill/>
            </a:ln>
            <a:effectLst/>
          </c:spPr>
          <c:invertIfNegative val="0"/>
          <c:cat>
            <c:strRef>
              <c:f>'EX - Financial Dashboard'!$C$20:$C$39</c:f>
              <c:strCache>
                <c:ptCount val="20"/>
                <c:pt idx="0">
                  <c:v>Project 1</c:v>
                </c:pt>
                <c:pt idx="1">
                  <c:v>Project 2</c:v>
                </c:pt>
                <c:pt idx="2">
                  <c:v>Project 3</c:v>
                </c:pt>
                <c:pt idx="3">
                  <c:v>Project 4</c:v>
                </c:pt>
                <c:pt idx="4">
                  <c:v>Project 5</c:v>
                </c:pt>
                <c:pt idx="5">
                  <c:v>Project 6</c:v>
                </c:pt>
                <c:pt idx="6">
                  <c:v>Project 7</c:v>
                </c:pt>
                <c:pt idx="7">
                  <c:v>Project 8</c:v>
                </c:pt>
                <c:pt idx="8">
                  <c:v>Project 9</c:v>
                </c:pt>
                <c:pt idx="9">
                  <c:v>Project 10</c:v>
                </c:pt>
                <c:pt idx="10">
                  <c:v>Project 11</c:v>
                </c:pt>
                <c:pt idx="11">
                  <c:v>Project 12</c:v>
                </c:pt>
                <c:pt idx="12">
                  <c:v>Project 13</c:v>
                </c:pt>
                <c:pt idx="13">
                  <c:v>Project 14</c:v>
                </c:pt>
                <c:pt idx="14">
                  <c:v>Project 15</c:v>
                </c:pt>
                <c:pt idx="15">
                  <c:v>Project 16</c:v>
                </c:pt>
                <c:pt idx="16">
                  <c:v>Project 17</c:v>
                </c:pt>
                <c:pt idx="17">
                  <c:v>Project 18</c:v>
                </c:pt>
                <c:pt idx="18">
                  <c:v>Project 19</c:v>
                </c:pt>
                <c:pt idx="19">
                  <c:v>Project 20</c:v>
                </c:pt>
              </c:strCache>
            </c:strRef>
          </c:cat>
          <c:val>
            <c:numRef>
              <c:f>'EX - Financial Dashboard'!$H$20:$H$39</c:f>
              <c:numCache>
                <c:formatCode>_("$"* #,##0_);_("$"* \(#,##0\);_("$"* "-"??_);_(@_)</c:formatCode>
                <c:ptCount val="20"/>
                <c:pt idx="0">
                  <c:v>525000</c:v>
                </c:pt>
                <c:pt idx="1">
                  <c:v>285000</c:v>
                </c:pt>
                <c:pt idx="2">
                  <c:v>430000</c:v>
                </c:pt>
                <c:pt idx="3">
                  <c:v>85000</c:v>
                </c:pt>
                <c:pt idx="4">
                  <c:v>250000</c:v>
                </c:pt>
                <c:pt idx="5">
                  <c:v>45000</c:v>
                </c:pt>
                <c:pt idx="6">
                  <c:v>65000</c:v>
                </c:pt>
                <c:pt idx="7">
                  <c:v>98500</c:v>
                </c:pt>
                <c:pt idx="8">
                  <c:v>280000</c:v>
                </c:pt>
                <c:pt idx="9">
                  <c:v>325000</c:v>
                </c:pt>
                <c:pt idx="10">
                  <c:v>125000</c:v>
                </c:pt>
                <c:pt idx="11">
                  <c:v>250000</c:v>
                </c:pt>
                <c:pt idx="12">
                  <c:v>84000</c:v>
                </c:pt>
                <c:pt idx="13">
                  <c:v>28000</c:v>
                </c:pt>
                <c:pt idx="14">
                  <c:v>45000</c:v>
                </c:pt>
                <c:pt idx="15">
                  <c:v>58000</c:v>
                </c:pt>
                <c:pt idx="16">
                  <c:v>128000</c:v>
                </c:pt>
                <c:pt idx="17">
                  <c:v>175000</c:v>
                </c:pt>
                <c:pt idx="18">
                  <c:v>58000</c:v>
                </c:pt>
                <c:pt idx="19">
                  <c:v>112000</c:v>
                </c:pt>
              </c:numCache>
            </c:numRef>
          </c:val>
          <c:extLst>
            <c:ext xmlns:c16="http://schemas.microsoft.com/office/drawing/2014/chart" uri="{C3380CC4-5D6E-409C-BE32-E72D297353CC}">
              <c16:uniqueId val="{00000000-703D-9943-802B-E93E46F6B6A2}"/>
            </c:ext>
          </c:extLst>
        </c:ser>
        <c:ser>
          <c:idx val="1"/>
          <c:order val="1"/>
          <c:tx>
            <c:strRef>
              <c:f>'EX - Financial Dashboard'!$I$19</c:f>
              <c:strCache>
                <c:ptCount val="1"/>
                <c:pt idx="0">
                  <c:v>Budget Actual</c:v>
                </c:pt>
              </c:strCache>
            </c:strRef>
          </c:tx>
          <c:spPr>
            <a:solidFill>
              <a:srgbClr val="92D050"/>
            </a:solidFill>
            <a:ln>
              <a:noFill/>
            </a:ln>
            <a:effectLst/>
          </c:spPr>
          <c:invertIfNegative val="0"/>
          <c:cat>
            <c:strRef>
              <c:f>'EX - Financial Dashboard'!$C$20:$C$39</c:f>
              <c:strCache>
                <c:ptCount val="20"/>
                <c:pt idx="0">
                  <c:v>Project 1</c:v>
                </c:pt>
                <c:pt idx="1">
                  <c:v>Project 2</c:v>
                </c:pt>
                <c:pt idx="2">
                  <c:v>Project 3</c:v>
                </c:pt>
                <c:pt idx="3">
                  <c:v>Project 4</c:v>
                </c:pt>
                <c:pt idx="4">
                  <c:v>Project 5</c:v>
                </c:pt>
                <c:pt idx="5">
                  <c:v>Project 6</c:v>
                </c:pt>
                <c:pt idx="6">
                  <c:v>Project 7</c:v>
                </c:pt>
                <c:pt idx="7">
                  <c:v>Project 8</c:v>
                </c:pt>
                <c:pt idx="8">
                  <c:v>Project 9</c:v>
                </c:pt>
                <c:pt idx="9">
                  <c:v>Project 10</c:v>
                </c:pt>
                <c:pt idx="10">
                  <c:v>Project 11</c:v>
                </c:pt>
                <c:pt idx="11">
                  <c:v>Project 12</c:v>
                </c:pt>
                <c:pt idx="12">
                  <c:v>Project 13</c:v>
                </c:pt>
                <c:pt idx="13">
                  <c:v>Project 14</c:v>
                </c:pt>
                <c:pt idx="14">
                  <c:v>Project 15</c:v>
                </c:pt>
                <c:pt idx="15">
                  <c:v>Project 16</c:v>
                </c:pt>
                <c:pt idx="16">
                  <c:v>Project 17</c:v>
                </c:pt>
                <c:pt idx="17">
                  <c:v>Project 18</c:v>
                </c:pt>
                <c:pt idx="18">
                  <c:v>Project 19</c:v>
                </c:pt>
                <c:pt idx="19">
                  <c:v>Project 20</c:v>
                </c:pt>
              </c:strCache>
            </c:strRef>
          </c:cat>
          <c:val>
            <c:numRef>
              <c:f>'EX - Financial Dashboard'!$I$20:$I$39</c:f>
              <c:numCache>
                <c:formatCode>_("$"* #,##0_);_("$"* \(#,##0\);_("$"* "-"??_);_(@_)</c:formatCode>
                <c:ptCount val="20"/>
                <c:pt idx="0">
                  <c:v>500000</c:v>
                </c:pt>
                <c:pt idx="1">
                  <c:v>312000</c:v>
                </c:pt>
                <c:pt idx="2">
                  <c:v>384000</c:v>
                </c:pt>
                <c:pt idx="3">
                  <c:v>132000</c:v>
                </c:pt>
                <c:pt idx="4">
                  <c:v>288500</c:v>
                </c:pt>
                <c:pt idx="5">
                  <c:v>62000</c:v>
                </c:pt>
                <c:pt idx="6">
                  <c:v>58000</c:v>
                </c:pt>
                <c:pt idx="7">
                  <c:v>125000</c:v>
                </c:pt>
                <c:pt idx="8">
                  <c:v>312000</c:v>
                </c:pt>
                <c:pt idx="9">
                  <c:v>343000</c:v>
                </c:pt>
                <c:pt idx="10">
                  <c:v>123500</c:v>
                </c:pt>
                <c:pt idx="11">
                  <c:v>239500</c:v>
                </c:pt>
                <c:pt idx="12">
                  <c:v>75000</c:v>
                </c:pt>
                <c:pt idx="13">
                  <c:v>27000</c:v>
                </c:pt>
                <c:pt idx="14">
                  <c:v>45000</c:v>
                </c:pt>
                <c:pt idx="15">
                  <c:v>58000</c:v>
                </c:pt>
                <c:pt idx="16">
                  <c:v>133000</c:v>
                </c:pt>
                <c:pt idx="17">
                  <c:v>184000</c:v>
                </c:pt>
                <c:pt idx="18">
                  <c:v>58000</c:v>
                </c:pt>
                <c:pt idx="19">
                  <c:v>130000</c:v>
                </c:pt>
              </c:numCache>
            </c:numRef>
          </c:val>
          <c:extLst>
            <c:ext xmlns:c16="http://schemas.microsoft.com/office/drawing/2014/chart" uri="{C3380CC4-5D6E-409C-BE32-E72D297353CC}">
              <c16:uniqueId val="{00000001-703D-9943-802B-E93E46F6B6A2}"/>
            </c:ext>
          </c:extLst>
        </c:ser>
        <c:ser>
          <c:idx val="2"/>
          <c:order val="2"/>
          <c:tx>
            <c:strRef>
              <c:f>'EX - Financial Dashboard'!$J$19</c:f>
              <c:strCache>
                <c:ptCount val="1"/>
                <c:pt idx="0">
                  <c:v>Budget Remaining</c:v>
                </c:pt>
              </c:strCache>
            </c:strRef>
          </c:tx>
          <c:spPr>
            <a:solidFill>
              <a:srgbClr val="FFC000"/>
            </a:solidFill>
            <a:ln>
              <a:noFill/>
            </a:ln>
            <a:effectLst/>
          </c:spPr>
          <c:invertIfNegative val="0"/>
          <c:cat>
            <c:strRef>
              <c:f>'EX - Financial Dashboard'!$C$20:$C$39</c:f>
              <c:strCache>
                <c:ptCount val="20"/>
                <c:pt idx="0">
                  <c:v>Project 1</c:v>
                </c:pt>
                <c:pt idx="1">
                  <c:v>Project 2</c:v>
                </c:pt>
                <c:pt idx="2">
                  <c:v>Project 3</c:v>
                </c:pt>
                <c:pt idx="3">
                  <c:v>Project 4</c:v>
                </c:pt>
                <c:pt idx="4">
                  <c:v>Project 5</c:v>
                </c:pt>
                <c:pt idx="5">
                  <c:v>Project 6</c:v>
                </c:pt>
                <c:pt idx="6">
                  <c:v>Project 7</c:v>
                </c:pt>
                <c:pt idx="7">
                  <c:v>Project 8</c:v>
                </c:pt>
                <c:pt idx="8">
                  <c:v>Project 9</c:v>
                </c:pt>
                <c:pt idx="9">
                  <c:v>Project 10</c:v>
                </c:pt>
                <c:pt idx="10">
                  <c:v>Project 11</c:v>
                </c:pt>
                <c:pt idx="11">
                  <c:v>Project 12</c:v>
                </c:pt>
                <c:pt idx="12">
                  <c:v>Project 13</c:v>
                </c:pt>
                <c:pt idx="13">
                  <c:v>Project 14</c:v>
                </c:pt>
                <c:pt idx="14">
                  <c:v>Project 15</c:v>
                </c:pt>
                <c:pt idx="15">
                  <c:v>Project 16</c:v>
                </c:pt>
                <c:pt idx="16">
                  <c:v>Project 17</c:v>
                </c:pt>
                <c:pt idx="17">
                  <c:v>Project 18</c:v>
                </c:pt>
                <c:pt idx="18">
                  <c:v>Project 19</c:v>
                </c:pt>
                <c:pt idx="19">
                  <c:v>Project 20</c:v>
                </c:pt>
              </c:strCache>
            </c:strRef>
          </c:cat>
          <c:val>
            <c:numRef>
              <c:f>'EX - Financial Dashboard'!$J$20:$J$39</c:f>
              <c:numCache>
                <c:formatCode>_("$"* #,##0_);_("$"* \(#,##0\);_("$"* "-"??_);_(@_)</c:formatCode>
                <c:ptCount val="20"/>
                <c:pt idx="0">
                  <c:v>25000</c:v>
                </c:pt>
                <c:pt idx="1">
                  <c:v>-27000</c:v>
                </c:pt>
                <c:pt idx="2">
                  <c:v>46000</c:v>
                </c:pt>
                <c:pt idx="3">
                  <c:v>-47000</c:v>
                </c:pt>
                <c:pt idx="4">
                  <c:v>-38500</c:v>
                </c:pt>
                <c:pt idx="5">
                  <c:v>-17000</c:v>
                </c:pt>
                <c:pt idx="6">
                  <c:v>7000</c:v>
                </c:pt>
                <c:pt idx="7">
                  <c:v>-26500</c:v>
                </c:pt>
                <c:pt idx="8">
                  <c:v>-32000</c:v>
                </c:pt>
                <c:pt idx="9">
                  <c:v>-18000</c:v>
                </c:pt>
                <c:pt idx="10">
                  <c:v>1500</c:v>
                </c:pt>
                <c:pt idx="11">
                  <c:v>10500</c:v>
                </c:pt>
                <c:pt idx="12">
                  <c:v>9000</c:v>
                </c:pt>
                <c:pt idx="13">
                  <c:v>1000</c:v>
                </c:pt>
                <c:pt idx="14">
                  <c:v>0</c:v>
                </c:pt>
                <c:pt idx="15">
                  <c:v>0</c:v>
                </c:pt>
                <c:pt idx="16">
                  <c:v>-5000</c:v>
                </c:pt>
                <c:pt idx="17">
                  <c:v>-9000</c:v>
                </c:pt>
                <c:pt idx="18">
                  <c:v>0</c:v>
                </c:pt>
                <c:pt idx="19">
                  <c:v>-18000</c:v>
                </c:pt>
              </c:numCache>
            </c:numRef>
          </c:val>
          <c:extLst>
            <c:ext xmlns:c16="http://schemas.microsoft.com/office/drawing/2014/chart" uri="{C3380CC4-5D6E-409C-BE32-E72D297353CC}">
              <c16:uniqueId val="{00000002-703D-9943-802B-E93E46F6B6A2}"/>
            </c:ext>
          </c:extLst>
        </c:ser>
        <c:dLbls>
          <c:showLegendKey val="0"/>
          <c:showVal val="0"/>
          <c:showCatName val="0"/>
          <c:showSerName val="0"/>
          <c:showPercent val="0"/>
          <c:showBubbleSize val="0"/>
        </c:dLbls>
        <c:gapWidth val="25"/>
        <c:overlap val="100"/>
        <c:axId val="293000255"/>
        <c:axId val="293040367"/>
      </c:barChart>
      <c:catAx>
        <c:axId val="293000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293040367"/>
        <c:crosses val="autoZero"/>
        <c:auto val="1"/>
        <c:lblAlgn val="ctr"/>
        <c:lblOffset val="100"/>
        <c:noMultiLvlLbl val="0"/>
      </c:catAx>
      <c:valAx>
        <c:axId val="2930403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293000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100">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7035974351619676"/>
          <c:y val="8.1462401574803153E-2"/>
          <c:w val="0.38344130488964384"/>
          <c:h val="0.81768858267716549"/>
        </c:manualLayout>
      </c:layout>
      <c:pieChart>
        <c:varyColors val="1"/>
        <c:ser>
          <c:idx val="0"/>
          <c:order val="0"/>
          <c:tx>
            <c:strRef>
              <c:f>'EX - Financial Dashboard'!$H$19</c:f>
              <c:strCache>
                <c:ptCount val="1"/>
                <c:pt idx="0">
                  <c:v>Budget Planned</c:v>
                </c:pt>
              </c:strCache>
            </c:strRef>
          </c:tx>
          <c:dPt>
            <c:idx val="0"/>
            <c:bubble3D val="0"/>
            <c:spPr>
              <a:solidFill>
                <a:schemeClr val="accent4">
                  <a:shade val="36000"/>
                </a:schemeClr>
              </a:solidFill>
              <a:ln w="19050">
                <a:solidFill>
                  <a:schemeClr val="lt1"/>
                </a:solidFill>
              </a:ln>
              <a:effectLst/>
            </c:spPr>
            <c:extLst>
              <c:ext xmlns:c16="http://schemas.microsoft.com/office/drawing/2014/chart" uri="{C3380CC4-5D6E-409C-BE32-E72D297353CC}">
                <c16:uniqueId val="{00000001-A990-CA47-9301-3F64BA5C9D35}"/>
              </c:ext>
            </c:extLst>
          </c:dPt>
          <c:dPt>
            <c:idx val="1"/>
            <c:bubble3D val="0"/>
            <c:spPr>
              <a:solidFill>
                <a:schemeClr val="accent4">
                  <a:shade val="43000"/>
                </a:schemeClr>
              </a:solidFill>
              <a:ln w="19050">
                <a:solidFill>
                  <a:schemeClr val="lt1"/>
                </a:solidFill>
              </a:ln>
              <a:effectLst/>
            </c:spPr>
            <c:extLst>
              <c:ext xmlns:c16="http://schemas.microsoft.com/office/drawing/2014/chart" uri="{C3380CC4-5D6E-409C-BE32-E72D297353CC}">
                <c16:uniqueId val="{00000003-A990-CA47-9301-3F64BA5C9D35}"/>
              </c:ext>
            </c:extLst>
          </c:dPt>
          <c:dPt>
            <c:idx val="2"/>
            <c:bubble3D val="0"/>
            <c:spPr>
              <a:solidFill>
                <a:schemeClr val="accent4">
                  <a:shade val="50000"/>
                </a:schemeClr>
              </a:solidFill>
              <a:ln w="19050">
                <a:solidFill>
                  <a:schemeClr val="lt1"/>
                </a:solidFill>
              </a:ln>
              <a:effectLst/>
            </c:spPr>
            <c:extLst>
              <c:ext xmlns:c16="http://schemas.microsoft.com/office/drawing/2014/chart" uri="{C3380CC4-5D6E-409C-BE32-E72D297353CC}">
                <c16:uniqueId val="{00000005-A990-CA47-9301-3F64BA5C9D35}"/>
              </c:ext>
            </c:extLst>
          </c:dPt>
          <c:dPt>
            <c:idx val="3"/>
            <c:bubble3D val="0"/>
            <c:spPr>
              <a:solidFill>
                <a:schemeClr val="accent4">
                  <a:shade val="56000"/>
                </a:schemeClr>
              </a:solidFill>
              <a:ln w="19050">
                <a:solidFill>
                  <a:schemeClr val="lt1"/>
                </a:solidFill>
              </a:ln>
              <a:effectLst/>
            </c:spPr>
            <c:extLst>
              <c:ext xmlns:c16="http://schemas.microsoft.com/office/drawing/2014/chart" uri="{C3380CC4-5D6E-409C-BE32-E72D297353CC}">
                <c16:uniqueId val="{00000007-A990-CA47-9301-3F64BA5C9D35}"/>
              </c:ext>
            </c:extLst>
          </c:dPt>
          <c:dPt>
            <c:idx val="4"/>
            <c:bubble3D val="0"/>
            <c:spPr>
              <a:solidFill>
                <a:schemeClr val="accent4">
                  <a:shade val="63000"/>
                </a:schemeClr>
              </a:solidFill>
              <a:ln w="19050">
                <a:solidFill>
                  <a:schemeClr val="lt1"/>
                </a:solidFill>
              </a:ln>
              <a:effectLst/>
            </c:spPr>
            <c:extLst>
              <c:ext xmlns:c16="http://schemas.microsoft.com/office/drawing/2014/chart" uri="{C3380CC4-5D6E-409C-BE32-E72D297353CC}">
                <c16:uniqueId val="{00000009-A990-CA47-9301-3F64BA5C9D35}"/>
              </c:ext>
            </c:extLst>
          </c:dPt>
          <c:dPt>
            <c:idx val="5"/>
            <c:bubble3D val="0"/>
            <c:spPr>
              <a:solidFill>
                <a:schemeClr val="accent4">
                  <a:shade val="70000"/>
                </a:schemeClr>
              </a:solidFill>
              <a:ln w="19050">
                <a:solidFill>
                  <a:schemeClr val="lt1"/>
                </a:solidFill>
              </a:ln>
              <a:effectLst/>
            </c:spPr>
            <c:extLst>
              <c:ext xmlns:c16="http://schemas.microsoft.com/office/drawing/2014/chart" uri="{C3380CC4-5D6E-409C-BE32-E72D297353CC}">
                <c16:uniqueId val="{0000000B-A990-CA47-9301-3F64BA5C9D35}"/>
              </c:ext>
            </c:extLst>
          </c:dPt>
          <c:dPt>
            <c:idx val="6"/>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D-A990-CA47-9301-3F64BA5C9D35}"/>
              </c:ext>
            </c:extLst>
          </c:dPt>
          <c:dPt>
            <c:idx val="7"/>
            <c:bubble3D val="0"/>
            <c:spPr>
              <a:solidFill>
                <a:schemeClr val="accent4">
                  <a:shade val="83000"/>
                </a:schemeClr>
              </a:solidFill>
              <a:ln w="19050">
                <a:solidFill>
                  <a:schemeClr val="lt1"/>
                </a:solidFill>
              </a:ln>
              <a:effectLst/>
            </c:spPr>
            <c:extLst>
              <c:ext xmlns:c16="http://schemas.microsoft.com/office/drawing/2014/chart" uri="{C3380CC4-5D6E-409C-BE32-E72D297353CC}">
                <c16:uniqueId val="{0000000F-A990-CA47-9301-3F64BA5C9D35}"/>
              </c:ext>
            </c:extLst>
          </c:dPt>
          <c:dPt>
            <c:idx val="8"/>
            <c:bubble3D val="0"/>
            <c:spPr>
              <a:solidFill>
                <a:schemeClr val="accent4">
                  <a:shade val="90000"/>
                </a:schemeClr>
              </a:solidFill>
              <a:ln w="19050">
                <a:solidFill>
                  <a:schemeClr val="lt1"/>
                </a:solidFill>
              </a:ln>
              <a:effectLst/>
            </c:spPr>
            <c:extLst>
              <c:ext xmlns:c16="http://schemas.microsoft.com/office/drawing/2014/chart" uri="{C3380CC4-5D6E-409C-BE32-E72D297353CC}">
                <c16:uniqueId val="{00000011-A990-CA47-9301-3F64BA5C9D35}"/>
              </c:ext>
            </c:extLst>
          </c:dPt>
          <c:dPt>
            <c:idx val="9"/>
            <c:bubble3D val="0"/>
            <c:spPr>
              <a:solidFill>
                <a:schemeClr val="accent4">
                  <a:shade val="96000"/>
                </a:schemeClr>
              </a:solidFill>
              <a:ln w="19050">
                <a:solidFill>
                  <a:schemeClr val="lt1"/>
                </a:solidFill>
              </a:ln>
              <a:effectLst/>
            </c:spPr>
            <c:extLst>
              <c:ext xmlns:c16="http://schemas.microsoft.com/office/drawing/2014/chart" uri="{C3380CC4-5D6E-409C-BE32-E72D297353CC}">
                <c16:uniqueId val="{00000013-A990-CA47-9301-3F64BA5C9D35}"/>
              </c:ext>
            </c:extLst>
          </c:dPt>
          <c:dPt>
            <c:idx val="10"/>
            <c:bubble3D val="0"/>
            <c:spPr>
              <a:solidFill>
                <a:schemeClr val="accent4">
                  <a:tint val="97000"/>
                </a:schemeClr>
              </a:solidFill>
              <a:ln w="19050">
                <a:solidFill>
                  <a:schemeClr val="lt1"/>
                </a:solidFill>
              </a:ln>
              <a:effectLst/>
            </c:spPr>
            <c:extLst>
              <c:ext xmlns:c16="http://schemas.microsoft.com/office/drawing/2014/chart" uri="{C3380CC4-5D6E-409C-BE32-E72D297353CC}">
                <c16:uniqueId val="{00000015-A990-CA47-9301-3F64BA5C9D35}"/>
              </c:ext>
            </c:extLst>
          </c:dPt>
          <c:dPt>
            <c:idx val="11"/>
            <c:bubble3D val="0"/>
            <c:spPr>
              <a:solidFill>
                <a:schemeClr val="accent4">
                  <a:tint val="90000"/>
                </a:schemeClr>
              </a:solidFill>
              <a:ln w="19050">
                <a:solidFill>
                  <a:schemeClr val="lt1"/>
                </a:solidFill>
              </a:ln>
              <a:effectLst/>
            </c:spPr>
            <c:extLst>
              <c:ext xmlns:c16="http://schemas.microsoft.com/office/drawing/2014/chart" uri="{C3380CC4-5D6E-409C-BE32-E72D297353CC}">
                <c16:uniqueId val="{00000017-A990-CA47-9301-3F64BA5C9D35}"/>
              </c:ext>
            </c:extLst>
          </c:dPt>
          <c:dPt>
            <c:idx val="12"/>
            <c:bubble3D val="0"/>
            <c:spPr>
              <a:solidFill>
                <a:schemeClr val="accent4">
                  <a:tint val="84000"/>
                </a:schemeClr>
              </a:solidFill>
              <a:ln w="19050">
                <a:solidFill>
                  <a:schemeClr val="lt1"/>
                </a:solidFill>
              </a:ln>
              <a:effectLst/>
            </c:spPr>
            <c:extLst>
              <c:ext xmlns:c16="http://schemas.microsoft.com/office/drawing/2014/chart" uri="{C3380CC4-5D6E-409C-BE32-E72D297353CC}">
                <c16:uniqueId val="{00000019-A990-CA47-9301-3F64BA5C9D35}"/>
              </c:ext>
            </c:extLst>
          </c:dPt>
          <c:dPt>
            <c:idx val="13"/>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1B-A990-CA47-9301-3F64BA5C9D35}"/>
              </c:ext>
            </c:extLst>
          </c:dPt>
          <c:dPt>
            <c:idx val="14"/>
            <c:bubble3D val="0"/>
            <c:spPr>
              <a:solidFill>
                <a:schemeClr val="accent4">
                  <a:tint val="70000"/>
                </a:schemeClr>
              </a:solidFill>
              <a:ln w="19050">
                <a:solidFill>
                  <a:schemeClr val="lt1"/>
                </a:solidFill>
              </a:ln>
              <a:effectLst/>
            </c:spPr>
            <c:extLst>
              <c:ext xmlns:c16="http://schemas.microsoft.com/office/drawing/2014/chart" uri="{C3380CC4-5D6E-409C-BE32-E72D297353CC}">
                <c16:uniqueId val="{0000001D-A990-CA47-9301-3F64BA5C9D35}"/>
              </c:ext>
            </c:extLst>
          </c:dPt>
          <c:dPt>
            <c:idx val="15"/>
            <c:bubble3D val="0"/>
            <c:spPr>
              <a:solidFill>
                <a:schemeClr val="accent4">
                  <a:tint val="64000"/>
                </a:schemeClr>
              </a:solidFill>
              <a:ln w="19050">
                <a:solidFill>
                  <a:schemeClr val="lt1"/>
                </a:solidFill>
              </a:ln>
              <a:effectLst/>
            </c:spPr>
            <c:extLst>
              <c:ext xmlns:c16="http://schemas.microsoft.com/office/drawing/2014/chart" uri="{C3380CC4-5D6E-409C-BE32-E72D297353CC}">
                <c16:uniqueId val="{0000001F-A990-CA47-9301-3F64BA5C9D35}"/>
              </c:ext>
            </c:extLst>
          </c:dPt>
          <c:dPt>
            <c:idx val="16"/>
            <c:bubble3D val="0"/>
            <c:spPr>
              <a:solidFill>
                <a:schemeClr val="accent4">
                  <a:tint val="57000"/>
                </a:schemeClr>
              </a:solidFill>
              <a:ln w="19050">
                <a:solidFill>
                  <a:schemeClr val="lt1"/>
                </a:solidFill>
              </a:ln>
              <a:effectLst/>
            </c:spPr>
            <c:extLst>
              <c:ext xmlns:c16="http://schemas.microsoft.com/office/drawing/2014/chart" uri="{C3380CC4-5D6E-409C-BE32-E72D297353CC}">
                <c16:uniqueId val="{00000021-A990-CA47-9301-3F64BA5C9D35}"/>
              </c:ext>
            </c:extLst>
          </c:dPt>
          <c:dPt>
            <c:idx val="17"/>
            <c:bubble3D val="0"/>
            <c:spPr>
              <a:solidFill>
                <a:schemeClr val="accent4">
                  <a:tint val="50000"/>
                </a:schemeClr>
              </a:solidFill>
              <a:ln w="19050">
                <a:solidFill>
                  <a:schemeClr val="lt1"/>
                </a:solidFill>
              </a:ln>
              <a:effectLst/>
            </c:spPr>
            <c:extLst>
              <c:ext xmlns:c16="http://schemas.microsoft.com/office/drawing/2014/chart" uri="{C3380CC4-5D6E-409C-BE32-E72D297353CC}">
                <c16:uniqueId val="{00000023-A990-CA47-9301-3F64BA5C9D35}"/>
              </c:ext>
            </c:extLst>
          </c:dPt>
          <c:dPt>
            <c:idx val="18"/>
            <c:bubble3D val="0"/>
            <c:spPr>
              <a:solidFill>
                <a:schemeClr val="accent4">
                  <a:tint val="44000"/>
                </a:schemeClr>
              </a:solidFill>
              <a:ln w="19050">
                <a:solidFill>
                  <a:schemeClr val="lt1"/>
                </a:solidFill>
              </a:ln>
              <a:effectLst/>
            </c:spPr>
            <c:extLst>
              <c:ext xmlns:c16="http://schemas.microsoft.com/office/drawing/2014/chart" uri="{C3380CC4-5D6E-409C-BE32-E72D297353CC}">
                <c16:uniqueId val="{00000025-A990-CA47-9301-3F64BA5C9D35}"/>
              </c:ext>
            </c:extLst>
          </c:dPt>
          <c:dPt>
            <c:idx val="19"/>
            <c:bubble3D val="0"/>
            <c:spPr>
              <a:solidFill>
                <a:schemeClr val="accent4">
                  <a:tint val="37000"/>
                </a:schemeClr>
              </a:solidFill>
              <a:ln w="19050">
                <a:solidFill>
                  <a:schemeClr val="lt1"/>
                </a:solidFill>
              </a:ln>
              <a:effectLst/>
            </c:spPr>
            <c:extLst>
              <c:ext xmlns:c16="http://schemas.microsoft.com/office/drawing/2014/chart" uri="{C3380CC4-5D6E-409C-BE32-E72D297353CC}">
                <c16:uniqueId val="{00000027-A990-CA47-9301-3F64BA5C9D35}"/>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 - Financial Dashboard'!$C$20:$C$39</c:f>
              <c:strCache>
                <c:ptCount val="20"/>
                <c:pt idx="0">
                  <c:v>Project 1</c:v>
                </c:pt>
                <c:pt idx="1">
                  <c:v>Project 2</c:v>
                </c:pt>
                <c:pt idx="2">
                  <c:v>Project 3</c:v>
                </c:pt>
                <c:pt idx="3">
                  <c:v>Project 4</c:v>
                </c:pt>
                <c:pt idx="4">
                  <c:v>Project 5</c:v>
                </c:pt>
                <c:pt idx="5">
                  <c:v>Project 6</c:v>
                </c:pt>
                <c:pt idx="6">
                  <c:v>Project 7</c:v>
                </c:pt>
                <c:pt idx="7">
                  <c:v>Project 8</c:v>
                </c:pt>
                <c:pt idx="8">
                  <c:v>Project 9</c:v>
                </c:pt>
                <c:pt idx="9">
                  <c:v>Project 10</c:v>
                </c:pt>
                <c:pt idx="10">
                  <c:v>Project 11</c:v>
                </c:pt>
                <c:pt idx="11">
                  <c:v>Project 12</c:v>
                </c:pt>
                <c:pt idx="12">
                  <c:v>Project 13</c:v>
                </c:pt>
                <c:pt idx="13">
                  <c:v>Project 14</c:v>
                </c:pt>
                <c:pt idx="14">
                  <c:v>Project 15</c:v>
                </c:pt>
                <c:pt idx="15">
                  <c:v>Project 16</c:v>
                </c:pt>
                <c:pt idx="16">
                  <c:v>Project 17</c:v>
                </c:pt>
                <c:pt idx="17">
                  <c:v>Project 18</c:v>
                </c:pt>
                <c:pt idx="18">
                  <c:v>Project 19</c:v>
                </c:pt>
                <c:pt idx="19">
                  <c:v>Project 20</c:v>
                </c:pt>
              </c:strCache>
            </c:strRef>
          </c:cat>
          <c:val>
            <c:numRef>
              <c:f>'EX - Financial Dashboard'!$H$20:$H$39</c:f>
              <c:numCache>
                <c:formatCode>_("$"* #,##0_);_("$"* \(#,##0\);_("$"* "-"??_);_(@_)</c:formatCode>
                <c:ptCount val="20"/>
                <c:pt idx="0">
                  <c:v>525000</c:v>
                </c:pt>
                <c:pt idx="1">
                  <c:v>285000</c:v>
                </c:pt>
                <c:pt idx="2">
                  <c:v>430000</c:v>
                </c:pt>
                <c:pt idx="3">
                  <c:v>85000</c:v>
                </c:pt>
                <c:pt idx="4">
                  <c:v>250000</c:v>
                </c:pt>
                <c:pt idx="5">
                  <c:v>45000</c:v>
                </c:pt>
                <c:pt idx="6">
                  <c:v>65000</c:v>
                </c:pt>
                <c:pt idx="7">
                  <c:v>98500</c:v>
                </c:pt>
                <c:pt idx="8">
                  <c:v>280000</c:v>
                </c:pt>
                <c:pt idx="9">
                  <c:v>325000</c:v>
                </c:pt>
                <c:pt idx="10">
                  <c:v>125000</c:v>
                </c:pt>
                <c:pt idx="11">
                  <c:v>250000</c:v>
                </c:pt>
                <c:pt idx="12">
                  <c:v>84000</c:v>
                </c:pt>
                <c:pt idx="13">
                  <c:v>28000</c:v>
                </c:pt>
                <c:pt idx="14">
                  <c:v>45000</c:v>
                </c:pt>
                <c:pt idx="15">
                  <c:v>58000</c:v>
                </c:pt>
                <c:pt idx="16">
                  <c:v>128000</c:v>
                </c:pt>
                <c:pt idx="17">
                  <c:v>175000</c:v>
                </c:pt>
                <c:pt idx="18">
                  <c:v>58000</c:v>
                </c:pt>
                <c:pt idx="19">
                  <c:v>112000</c:v>
                </c:pt>
              </c:numCache>
            </c:numRef>
          </c:val>
          <c:extLst>
            <c:ext xmlns:c16="http://schemas.microsoft.com/office/drawing/2014/chart" uri="{C3380CC4-5D6E-409C-BE32-E72D297353CC}">
              <c16:uniqueId val="{00000000-4B23-C24C-869D-D0BB3C6A19C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826470212105168"/>
          <c:y val="7.1549556305461823E-2"/>
          <c:w val="0.36418811772658355"/>
          <c:h val="0.8569008873890763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10179977502812"/>
          <c:y val="4.4176706827309238E-2"/>
          <c:w val="0.73118391451068621"/>
          <c:h val="0.91164658634538154"/>
        </c:manualLayout>
      </c:layout>
      <c:barChart>
        <c:barDir val="bar"/>
        <c:grouping val="clustered"/>
        <c:varyColors val="0"/>
        <c:ser>
          <c:idx val="0"/>
          <c:order val="0"/>
          <c:tx>
            <c:strRef>
              <c:f>'BLANK - Financial Dashboard'!$E$43</c:f>
              <c:strCache>
                <c:ptCount val="1"/>
                <c:pt idx="0">
                  <c:v>Status 
Quantity</c:v>
                </c:pt>
              </c:strCache>
            </c:strRef>
          </c:tx>
          <c:spPr>
            <a:solidFill>
              <a:schemeClr val="accent1"/>
            </a:solidFill>
            <a:ln>
              <a:noFill/>
            </a:ln>
            <a:effectLst/>
          </c:spPr>
          <c:invertIfNegative val="0"/>
          <c:dPt>
            <c:idx val="0"/>
            <c:invertIfNegative val="0"/>
            <c:bubble3D val="0"/>
            <c:spPr>
              <a:solidFill>
                <a:srgbClr val="B7D2FF"/>
              </a:solidFill>
              <a:ln>
                <a:noFill/>
              </a:ln>
              <a:effectLst/>
            </c:spPr>
            <c:extLst>
              <c:ext xmlns:c16="http://schemas.microsoft.com/office/drawing/2014/chart" uri="{C3380CC4-5D6E-409C-BE32-E72D297353CC}">
                <c16:uniqueId val="{00000001-C616-6447-B112-CC3D000E0A47}"/>
              </c:ext>
            </c:extLst>
          </c:dPt>
          <c:dPt>
            <c:idx val="1"/>
            <c:invertIfNegative val="0"/>
            <c:bubble3D val="0"/>
            <c:spPr>
              <a:solidFill>
                <a:srgbClr val="FFD5E9"/>
              </a:solidFill>
              <a:ln>
                <a:noFill/>
              </a:ln>
              <a:effectLst/>
            </c:spPr>
            <c:extLst>
              <c:ext xmlns:c16="http://schemas.microsoft.com/office/drawing/2014/chart" uri="{C3380CC4-5D6E-409C-BE32-E72D297353CC}">
                <c16:uniqueId val="{00000003-C616-6447-B112-CC3D000E0A47}"/>
              </c:ext>
            </c:extLst>
          </c:dPt>
          <c:dPt>
            <c:idx val="2"/>
            <c:invertIfNegative val="0"/>
            <c:bubble3D val="0"/>
            <c:spPr>
              <a:solidFill>
                <a:srgbClr val="FFEA95"/>
              </a:solidFill>
              <a:ln>
                <a:noFill/>
              </a:ln>
              <a:effectLst/>
            </c:spPr>
            <c:extLst>
              <c:ext xmlns:c16="http://schemas.microsoft.com/office/drawing/2014/chart" uri="{C3380CC4-5D6E-409C-BE32-E72D297353CC}">
                <c16:uniqueId val="{00000005-C616-6447-B112-CC3D000E0A47}"/>
              </c:ext>
            </c:extLst>
          </c:dPt>
          <c:dPt>
            <c:idx val="3"/>
            <c:invertIfNegative val="0"/>
            <c:bubble3D val="0"/>
            <c:spPr>
              <a:solidFill>
                <a:srgbClr val="B2F5EB"/>
              </a:solidFill>
              <a:ln>
                <a:noFill/>
              </a:ln>
              <a:effectLst/>
            </c:spPr>
            <c:extLst>
              <c:ext xmlns:c16="http://schemas.microsoft.com/office/drawing/2014/chart" uri="{C3380CC4-5D6E-409C-BE32-E72D297353CC}">
                <c16:uniqueId val="{00000007-C616-6447-B112-CC3D000E0A47}"/>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C616-6447-B112-CC3D000E0A47}"/>
              </c:ext>
            </c:extLst>
          </c:dPt>
          <c:dPt>
            <c:idx val="5"/>
            <c:invertIfNegative val="0"/>
            <c:bubble3D val="0"/>
            <c:spPr>
              <a:solidFill>
                <a:srgbClr val="B4EC27"/>
              </a:solidFill>
              <a:ln>
                <a:noFill/>
              </a:ln>
              <a:effectLst/>
            </c:spPr>
            <c:extLst>
              <c:ext xmlns:c16="http://schemas.microsoft.com/office/drawing/2014/chart" uri="{C3380CC4-5D6E-409C-BE32-E72D297353CC}">
                <c16:uniqueId val="{0000000B-C616-6447-B112-CC3D000E0A47}"/>
              </c:ext>
            </c:extLst>
          </c:dPt>
          <c:dPt>
            <c:idx val="6"/>
            <c:invertIfNegative val="0"/>
            <c:bubble3D val="0"/>
            <c:spPr>
              <a:solidFill>
                <a:srgbClr val="35E59C"/>
              </a:solidFill>
              <a:ln>
                <a:noFill/>
              </a:ln>
              <a:effectLst/>
            </c:spPr>
            <c:extLst>
              <c:ext xmlns:c16="http://schemas.microsoft.com/office/drawing/2014/chart" uri="{C3380CC4-5D6E-409C-BE32-E72D297353CC}">
                <c16:uniqueId val="{0000000D-C616-6447-B112-CC3D000E0A47}"/>
              </c:ext>
            </c:extLst>
          </c:dPt>
          <c:dPt>
            <c:idx val="7"/>
            <c:invertIfNegative val="0"/>
            <c:bubble3D val="0"/>
            <c:spPr>
              <a:solidFill>
                <a:srgbClr val="FFC000"/>
              </a:solidFill>
              <a:ln>
                <a:noFill/>
              </a:ln>
              <a:effectLst/>
            </c:spPr>
            <c:extLst>
              <c:ext xmlns:c16="http://schemas.microsoft.com/office/drawing/2014/chart" uri="{C3380CC4-5D6E-409C-BE32-E72D297353CC}">
                <c16:uniqueId val="{0000000F-C616-6447-B112-CC3D000E0A47}"/>
              </c:ext>
            </c:extLst>
          </c:dPt>
          <c:dPt>
            <c:idx val="8"/>
            <c:invertIfNegative val="0"/>
            <c:bubble3D val="0"/>
            <c:spPr>
              <a:solidFill>
                <a:srgbClr val="FF5D00"/>
              </a:solidFill>
              <a:ln>
                <a:noFill/>
              </a:ln>
              <a:effectLst/>
            </c:spPr>
            <c:extLst>
              <c:ext xmlns:c16="http://schemas.microsoft.com/office/drawing/2014/chart" uri="{C3380CC4-5D6E-409C-BE32-E72D297353CC}">
                <c16:uniqueId val="{00000011-C616-6447-B112-CC3D000E0A47}"/>
              </c:ext>
            </c:extLst>
          </c:dPt>
          <c:dPt>
            <c:idx val="9"/>
            <c:invertIfNegative val="0"/>
            <c:bubble3D val="0"/>
            <c:spPr>
              <a:solidFill>
                <a:srgbClr val="D1D1DB"/>
              </a:solidFill>
              <a:ln>
                <a:noFill/>
              </a:ln>
              <a:effectLst/>
            </c:spPr>
            <c:extLst>
              <c:ext xmlns:c16="http://schemas.microsoft.com/office/drawing/2014/chart" uri="{C3380CC4-5D6E-409C-BE32-E72D297353CC}">
                <c16:uniqueId val="{00000013-C616-6447-B112-CC3D000E0A47}"/>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Financial Dashboard'!$D$44:$D$53</c:f>
              <c:strCache>
                <c:ptCount val="10"/>
                <c:pt idx="0">
                  <c:v>Proposed</c:v>
                </c:pt>
                <c:pt idx="1">
                  <c:v>Unscheduled</c:v>
                </c:pt>
                <c:pt idx="2">
                  <c:v>Not Started</c:v>
                </c:pt>
                <c:pt idx="3">
                  <c:v>Review</c:v>
                </c:pt>
                <c:pt idx="4">
                  <c:v>Approved</c:v>
                </c:pt>
                <c:pt idx="5">
                  <c:v>Ongoing</c:v>
                </c:pt>
                <c:pt idx="6">
                  <c:v>Finished</c:v>
                </c:pt>
                <c:pt idx="7">
                  <c:v>Paused</c:v>
                </c:pt>
                <c:pt idx="8">
                  <c:v>Overdue</c:v>
                </c:pt>
                <c:pt idx="9">
                  <c:v>Terminated</c:v>
                </c:pt>
              </c:strCache>
            </c:strRef>
          </c:cat>
          <c:val>
            <c:numRef>
              <c:f>'BLANK - Financial Dashboard'!$E$44:$E$53</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C616-6447-B112-CC3D000E0A47}"/>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Financial Dashboard'!$B$43</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BCD8-F44D-8243-BC82F7748042}"/>
              </c:ext>
            </c:extLst>
          </c:dPt>
          <c:dPt>
            <c:idx val="1"/>
            <c:invertIfNegative val="0"/>
            <c:bubble3D val="0"/>
            <c:spPr>
              <a:solidFill>
                <a:srgbClr val="FFC000"/>
              </a:solidFill>
              <a:ln>
                <a:noFill/>
              </a:ln>
              <a:effectLst/>
            </c:spPr>
            <c:extLst>
              <c:ext xmlns:c16="http://schemas.microsoft.com/office/drawing/2014/chart" uri="{C3380CC4-5D6E-409C-BE32-E72D297353CC}">
                <c16:uniqueId val="{00000003-BCD8-F44D-8243-BC82F7748042}"/>
              </c:ext>
            </c:extLst>
          </c:dPt>
          <c:dPt>
            <c:idx val="2"/>
            <c:invertIfNegative val="0"/>
            <c:bubble3D val="0"/>
            <c:spPr>
              <a:solidFill>
                <a:srgbClr val="FB7EEE"/>
              </a:solidFill>
              <a:ln>
                <a:noFill/>
              </a:ln>
              <a:effectLst/>
            </c:spPr>
            <c:extLst>
              <c:ext xmlns:c16="http://schemas.microsoft.com/office/drawing/2014/chart" uri="{C3380CC4-5D6E-409C-BE32-E72D297353CC}">
                <c16:uniqueId val="{00000005-BCD8-F44D-8243-BC82F7748042}"/>
              </c:ext>
            </c:extLst>
          </c:dPt>
          <c:dPt>
            <c:idx val="3"/>
            <c:invertIfNegative val="0"/>
            <c:bubble3D val="0"/>
            <c:spPr>
              <a:solidFill>
                <a:srgbClr val="FF5D00"/>
              </a:solidFill>
              <a:ln>
                <a:noFill/>
              </a:ln>
              <a:effectLst/>
            </c:spPr>
            <c:extLst>
              <c:ext xmlns:c16="http://schemas.microsoft.com/office/drawing/2014/chart" uri="{C3380CC4-5D6E-409C-BE32-E72D297353CC}">
                <c16:uniqueId val="{00000007-BCD8-F44D-8243-BC82F7748042}"/>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Financial Dashboard'!$B$44:$B$47</c:f>
              <c:strCache>
                <c:ptCount val="4"/>
                <c:pt idx="0">
                  <c:v>Low</c:v>
                </c:pt>
                <c:pt idx="1">
                  <c:v>Medium</c:v>
                </c:pt>
                <c:pt idx="2">
                  <c:v>High</c:v>
                </c:pt>
                <c:pt idx="3">
                  <c:v>Extreme</c:v>
                </c:pt>
              </c:strCache>
            </c:strRef>
          </c:cat>
          <c:val>
            <c:numRef>
              <c:f>'BLANK - Financial Dashboard'!$C$44:$C$47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CD8-F44D-8243-BC82F7748042}"/>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542F-F545-925E-E9D3898BE935}"/>
              </c:ext>
            </c:extLst>
          </c:dPt>
          <c:dPt>
            <c:idx val="1"/>
            <c:invertIfNegative val="0"/>
            <c:bubble3D val="0"/>
            <c:spPr>
              <a:solidFill>
                <a:srgbClr val="92D050"/>
              </a:solidFill>
              <a:ln>
                <a:noFill/>
              </a:ln>
              <a:effectLst/>
            </c:spPr>
            <c:extLst>
              <c:ext xmlns:c16="http://schemas.microsoft.com/office/drawing/2014/chart" uri="{C3380CC4-5D6E-409C-BE32-E72D297353CC}">
                <c16:uniqueId val="{00000003-542F-F545-925E-E9D3898BE935}"/>
              </c:ext>
            </c:extLst>
          </c:dPt>
          <c:cat>
            <c:strRef>
              <c:f>'BLANK - Financial Dashboard'!$F$8:$F$9</c:f>
              <c:strCache>
                <c:ptCount val="2"/>
                <c:pt idx="0">
                  <c:v>Total Planned Budget</c:v>
                </c:pt>
                <c:pt idx="1">
                  <c:v>Total Actual Spend</c:v>
                </c:pt>
              </c:strCache>
            </c:strRef>
          </c:cat>
          <c:val>
            <c:numRef>
              <c:f>'BLANK - Financial Dashboard'!$H$8:$H$9</c:f>
              <c:numCache>
                <c:formatCode>"$"#,##0</c:formatCode>
                <c:ptCount val="2"/>
                <c:pt idx="0">
                  <c:v>0</c:v>
                </c:pt>
                <c:pt idx="1">
                  <c:v>0</c:v>
                </c:pt>
              </c:numCache>
            </c:numRef>
          </c:val>
          <c:extLst>
            <c:ext xmlns:c16="http://schemas.microsoft.com/office/drawing/2014/chart" uri="{C3380CC4-5D6E-409C-BE32-E72D297353CC}">
              <c16:uniqueId val="{00000004-542F-F545-925E-E9D3898BE935}"/>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 Financial Dashboard'!$F$8:$F$9</c15:sqref>
                        </c15:formulaRef>
                      </c:ext>
                    </c:extLst>
                    <c:strCache>
                      <c:ptCount val="2"/>
                      <c:pt idx="0">
                        <c:v>Total Planned Budget</c:v>
                      </c:pt>
                      <c:pt idx="1">
                        <c:v>Total Actual Spend</c:v>
                      </c:pt>
                    </c:strCache>
                  </c:strRef>
                </c:cat>
                <c:val>
                  <c:numRef>
                    <c:extLst>
                      <c:ext uri="{02D57815-91ED-43cb-92C2-25804820EDAC}">
                        <c15:formulaRef>
                          <c15:sqref>'BLANK - Financial Dashboard'!$G$8:$G$9</c15:sqref>
                        </c15:formulaRef>
                      </c:ext>
                    </c:extLst>
                    <c:numCache>
                      <c:formatCode>General</c:formatCode>
                      <c:ptCount val="2"/>
                    </c:numCache>
                  </c:numRef>
                </c:val>
                <c:extLst>
                  <c:ext xmlns:c16="http://schemas.microsoft.com/office/drawing/2014/chart" uri="{C3380CC4-5D6E-409C-BE32-E72D297353CC}">
                    <c16:uniqueId val="{00000005-542F-F545-925E-E9D3898BE935}"/>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'BLANK - Financial Dashboard'!$F$8:$F$9</c15:sqref>
                        </c15:formulaRef>
                      </c:ext>
                    </c:extLst>
                    <c:strCache>
                      <c:ptCount val="2"/>
                      <c:pt idx="0">
                        <c:v>Total Planned Budget</c:v>
                      </c:pt>
                      <c:pt idx="1">
                        <c:v>Total Actual Spend</c:v>
                      </c:pt>
                    </c:strCache>
                  </c:strRef>
                </c:cat>
                <c:val>
                  <c:numRef>
                    <c:extLst xmlns:c15="http://schemas.microsoft.com/office/drawing/2012/chart">
                      <c:ext xmlns:c15="http://schemas.microsoft.com/office/drawing/2012/chart" uri="{02D57815-91ED-43cb-92C2-25804820EDAC}">
                        <c15:formulaRef>
                          <c15:sqref>'BLANK - Financial Dashboard'!$I$8:$I$9</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6-542F-F545-925E-E9D3898BE935}"/>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hyperlink" Target="https://www.smartsheet.com/try-it?trp=12221&amp;utm_source=template-excel&amp;utm_medium=content&amp;utm_campaign=Financial+Project+Portfolio+Dashboard-excel-12221&amp;lpa=Financial+Project+Portfolio+Dashboard+excel+12221" TargetMode="Externa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8</xdr:col>
      <xdr:colOff>1003300</xdr:colOff>
      <xdr:row>15</xdr:row>
      <xdr:rowOff>88900</xdr:rowOff>
    </xdr:from>
    <xdr:to>
      <xdr:col>12</xdr:col>
      <xdr:colOff>571500</xdr:colOff>
      <xdr:row>16</xdr:row>
      <xdr:rowOff>76200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482603</xdr:colOff>
      <xdr:row>14</xdr:row>
      <xdr:rowOff>431800</xdr:rowOff>
    </xdr:from>
    <xdr:to>
      <xdr:col>15</xdr:col>
      <xdr:colOff>495300</xdr:colOff>
      <xdr:row>16</xdr:row>
      <xdr:rowOff>12699</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469900</xdr:colOff>
      <xdr:row>1</xdr:row>
      <xdr:rowOff>3680</xdr:rowOff>
    </xdr:to>
    <xdr:pic>
      <xdr:nvPicPr>
        <xdr:cNvPr id="2" name="Picture 1">
          <a:hlinkClick xmlns:r="http://schemas.openxmlformats.org/officeDocument/2006/relationships" r:id="rId3"/>
          <a:extLst>
            <a:ext uri="{FF2B5EF4-FFF2-40B4-BE49-F238E27FC236}">
              <a16:creationId xmlns:a16="http://schemas.microsoft.com/office/drawing/2014/main" id="{B50ACB58-CA8F-A449-8FAF-41A38A9F03A9}"/>
            </a:ext>
          </a:extLst>
        </xdr:cNvPr>
        <xdr:cNvPicPr>
          <a:picLocks noChangeAspect="1"/>
        </xdr:cNvPicPr>
      </xdr:nvPicPr>
      <xdr:blipFill rotWithShape="1">
        <a:blip xmlns:r="http://schemas.openxmlformats.org/officeDocument/2006/relationships" r:embed="rId4"/>
        <a:srcRect b="1553"/>
        <a:stretch/>
      </xdr:blipFill>
      <xdr:spPr>
        <a:xfrm>
          <a:off x="0" y="0"/>
          <a:ext cx="10045700" cy="2463045"/>
        </a:xfrm>
        <a:prstGeom prst="rect">
          <a:avLst/>
        </a:prstGeom>
      </xdr:spPr>
    </xdr:pic>
    <xdr:clientData/>
  </xdr:twoCellAnchor>
  <xdr:twoCellAnchor>
    <xdr:from>
      <xdr:col>8</xdr:col>
      <xdr:colOff>1003300</xdr:colOff>
      <xdr:row>7</xdr:row>
      <xdr:rowOff>495300</xdr:rowOff>
    </xdr:from>
    <xdr:to>
      <xdr:col>17</xdr:col>
      <xdr:colOff>977900</xdr:colOff>
      <xdr:row>10</xdr:row>
      <xdr:rowOff>126492</xdr:rowOff>
    </xdr:to>
    <xdr:graphicFrame macro="">
      <xdr:nvGraphicFramePr>
        <xdr:cNvPr id="6" name="Chart 5">
          <a:extLst>
            <a:ext uri="{FF2B5EF4-FFF2-40B4-BE49-F238E27FC236}">
              <a16:creationId xmlns:a16="http://schemas.microsoft.com/office/drawing/2014/main" id="{00169F30-43AB-69BA-9E1F-D7CE706B41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857250</xdr:colOff>
      <xdr:row>14</xdr:row>
      <xdr:rowOff>292100</xdr:rowOff>
    </xdr:from>
    <xdr:to>
      <xdr:col>19</xdr:col>
      <xdr:colOff>38100</xdr:colOff>
      <xdr:row>16</xdr:row>
      <xdr:rowOff>0</xdr:rowOff>
    </xdr:to>
    <xdr:graphicFrame macro="">
      <xdr:nvGraphicFramePr>
        <xdr:cNvPr id="7" name="Chart 6">
          <a:extLst>
            <a:ext uri="{FF2B5EF4-FFF2-40B4-BE49-F238E27FC236}">
              <a16:creationId xmlns:a16="http://schemas.microsoft.com/office/drawing/2014/main" id="{B74F8E19-EC1F-BF1D-1125-9A8FA3CDE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13</xdr:row>
      <xdr:rowOff>0</xdr:rowOff>
    </xdr:from>
    <xdr:to>
      <xdr:col>8</xdr:col>
      <xdr:colOff>901700</xdr:colOff>
      <xdr:row>15</xdr:row>
      <xdr:rowOff>2964180</xdr:rowOff>
    </xdr:to>
    <xdr:graphicFrame macro="">
      <xdr:nvGraphicFramePr>
        <xdr:cNvPr id="3" name="Chart 2">
          <a:extLst>
            <a:ext uri="{FF2B5EF4-FFF2-40B4-BE49-F238E27FC236}">
              <a16:creationId xmlns:a16="http://schemas.microsoft.com/office/drawing/2014/main" id="{F59BD7FC-CD80-E515-EA35-C1A712E4B3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1016000</xdr:colOff>
      <xdr:row>11</xdr:row>
      <xdr:rowOff>63500</xdr:rowOff>
    </xdr:from>
    <xdr:to>
      <xdr:col>19</xdr:col>
      <xdr:colOff>0</xdr:colOff>
      <xdr:row>13</xdr:row>
      <xdr:rowOff>4381500</xdr:rowOff>
    </xdr:to>
    <xdr:graphicFrame macro="">
      <xdr:nvGraphicFramePr>
        <xdr:cNvPr id="5" name="Chart 4">
          <a:extLst>
            <a:ext uri="{FF2B5EF4-FFF2-40B4-BE49-F238E27FC236}">
              <a16:creationId xmlns:a16="http://schemas.microsoft.com/office/drawing/2014/main" id="{98320958-0BB2-34BB-14B9-F4575460D4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1003300</xdr:colOff>
      <xdr:row>14</xdr:row>
      <xdr:rowOff>88900</xdr:rowOff>
    </xdr:from>
    <xdr:to>
      <xdr:col>12</xdr:col>
      <xdr:colOff>571500</xdr:colOff>
      <xdr:row>15</xdr:row>
      <xdr:rowOff>76200</xdr:rowOff>
    </xdr:to>
    <xdr:graphicFrame macro="">
      <xdr:nvGraphicFramePr>
        <xdr:cNvPr id="2" name="Chart 1">
          <a:extLst>
            <a:ext uri="{FF2B5EF4-FFF2-40B4-BE49-F238E27FC236}">
              <a16:creationId xmlns:a16="http://schemas.microsoft.com/office/drawing/2014/main" id="{E8F2083F-8848-8342-9C6F-BCA6E233B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482603</xdr:colOff>
      <xdr:row>13</xdr:row>
      <xdr:rowOff>431800</xdr:rowOff>
    </xdr:from>
    <xdr:to>
      <xdr:col>15</xdr:col>
      <xdr:colOff>495300</xdr:colOff>
      <xdr:row>15</xdr:row>
      <xdr:rowOff>12699</xdr:rowOff>
    </xdr:to>
    <xdr:graphicFrame macro="">
      <xdr:nvGraphicFramePr>
        <xdr:cNvPr id="3" name="Chart 2">
          <a:extLst>
            <a:ext uri="{FF2B5EF4-FFF2-40B4-BE49-F238E27FC236}">
              <a16:creationId xmlns:a16="http://schemas.microsoft.com/office/drawing/2014/main" id="{D37BF8EB-EA2C-2E45-B9A9-3AD63B3050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1003300</xdr:colOff>
      <xdr:row>6</xdr:row>
      <xdr:rowOff>495300</xdr:rowOff>
    </xdr:from>
    <xdr:to>
      <xdr:col>17</xdr:col>
      <xdr:colOff>977900</xdr:colOff>
      <xdr:row>9</xdr:row>
      <xdr:rowOff>126492</xdr:rowOff>
    </xdr:to>
    <xdr:graphicFrame macro="">
      <xdr:nvGraphicFramePr>
        <xdr:cNvPr id="5" name="Chart 4">
          <a:extLst>
            <a:ext uri="{FF2B5EF4-FFF2-40B4-BE49-F238E27FC236}">
              <a16:creationId xmlns:a16="http://schemas.microsoft.com/office/drawing/2014/main" id="{AB37201A-8680-C740-9048-F7645FFBA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857250</xdr:colOff>
      <xdr:row>13</xdr:row>
      <xdr:rowOff>292100</xdr:rowOff>
    </xdr:from>
    <xdr:to>
      <xdr:col>19</xdr:col>
      <xdr:colOff>38100</xdr:colOff>
      <xdr:row>15</xdr:row>
      <xdr:rowOff>0</xdr:rowOff>
    </xdr:to>
    <xdr:graphicFrame macro="">
      <xdr:nvGraphicFramePr>
        <xdr:cNvPr id="6" name="Chart 5">
          <a:extLst>
            <a:ext uri="{FF2B5EF4-FFF2-40B4-BE49-F238E27FC236}">
              <a16:creationId xmlns:a16="http://schemas.microsoft.com/office/drawing/2014/main" id="{C625F053-9A01-5D43-858A-FDB60D0A3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12</xdr:row>
      <xdr:rowOff>0</xdr:rowOff>
    </xdr:from>
    <xdr:to>
      <xdr:col>8</xdr:col>
      <xdr:colOff>901700</xdr:colOff>
      <xdr:row>14</xdr:row>
      <xdr:rowOff>2964180</xdr:rowOff>
    </xdr:to>
    <xdr:graphicFrame macro="">
      <xdr:nvGraphicFramePr>
        <xdr:cNvPr id="7" name="Chart 6">
          <a:extLst>
            <a:ext uri="{FF2B5EF4-FFF2-40B4-BE49-F238E27FC236}">
              <a16:creationId xmlns:a16="http://schemas.microsoft.com/office/drawing/2014/main" id="{E3017818-CDBE-0F42-A00E-DA59159463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1016000</xdr:colOff>
      <xdr:row>10</xdr:row>
      <xdr:rowOff>63500</xdr:rowOff>
    </xdr:from>
    <xdr:to>
      <xdr:col>19</xdr:col>
      <xdr:colOff>0</xdr:colOff>
      <xdr:row>12</xdr:row>
      <xdr:rowOff>4381500</xdr:rowOff>
    </xdr:to>
    <xdr:graphicFrame macro="">
      <xdr:nvGraphicFramePr>
        <xdr:cNvPr id="8" name="Chart 7">
          <a:extLst>
            <a:ext uri="{FF2B5EF4-FFF2-40B4-BE49-F238E27FC236}">
              <a16:creationId xmlns:a16="http://schemas.microsoft.com/office/drawing/2014/main" id="{0F1A444B-B61A-5440-AF63-D8881A72C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S" displayName="PROJECTS" ref="B19:S39" totalsRowShown="0" headerRowDxfId="99" dataDxfId="98" tableBorderDxfId="97">
  <autoFilter ref="B19:S3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000-000001000000}" name="Project ID" dataDxfId="96"/>
    <tableColumn id="22" xr3:uid="{D5E77CBD-AC87-574E-BCE2-C0D69EF912DE}" name="Project Name" dataDxfId="95"/>
    <tableColumn id="4" xr3:uid="{00000000-0010-0000-0000-000004000000}" name="Description" dataDxfId="94"/>
    <tableColumn id="2" xr3:uid="{00000000-0010-0000-0000-000002000000}" name="Priority" dataDxfId="93"/>
    <tableColumn id="5" xr3:uid="{00000000-0010-0000-0000-000005000000}" name="Status" dataDxfId="92"/>
    <tableColumn id="7" xr3:uid="{00000000-0010-0000-0000-000007000000}" name="Assigned To" dataDxfId="91"/>
    <tableColumn id="8" xr3:uid="{00000000-0010-0000-0000-000008000000}" name="Budget Planned" dataDxfId="90"/>
    <tableColumn id="9" xr3:uid="{00000000-0010-0000-0000-000009000000}" name="Budget Actual" dataDxfId="89"/>
    <tableColumn id="10" xr3:uid="{00000000-0010-0000-0000-00000A000000}" name="Budget Remaining" dataDxfId="88">
      <calculatedColumnFormula>IF(PROJECTS[[#This Row],[Budget Planned]]="","–",PROJECTS[[#This Row],[Budget Planned]]-PROJECTS[[#This Row],[Budget Actual]])</calculatedColumnFormula>
    </tableColumn>
    <tableColumn id="20" xr3:uid="{1592F1A5-CCC6-2F4B-86CB-0C3FE46D2044}" name="Expected Start Date" dataDxfId="87"/>
    <tableColumn id="21" xr3:uid="{6CAF1F86-A3C7-E94E-9A36-049064F6236E}" name="Expected Date of Completion" dataDxfId="86"/>
    <tableColumn id="11" xr3:uid="{00000000-0010-0000-0000-00000B000000}" name="Duration in Days" dataDxfId="85">
      <calculatedColumnFormula>IF(PROJECTS[[#This Row],[Expected Start Date]]=0,"",PROJECTS[[#This Row],[Expected Date of Completion]]-PROJECTS[[#This Row],[Expected Start Date]]+1)</calculatedColumnFormula>
    </tableColumn>
    <tableColumn id="12" xr3:uid="{00000000-0010-0000-0000-00000C000000}" name="Number of Days Remaining" dataDxfId="84">
      <calculatedColumnFormula>IF(PROJECTS[[#This Row],[Expected Date of Completion]]="","–",(PROJECTS[[#This Row],[Expected Date of Completion]]-TODAY()))</calculatedColumnFormula>
    </tableColumn>
    <tableColumn id="13" xr3:uid="{00000000-0010-0000-0000-00000D000000}" name="Percent of Project Complete" dataDxfId="83"/>
    <tableColumn id="15" xr3:uid="{224A09EA-C8AB-B04B-A745-1F4A97915E87}" name="Risk Level" dataDxfId="82"/>
    <tableColumn id="18" xr3:uid="{00000000-0010-0000-0000-000012000000}" name="Associated Risks" dataDxfId="81"/>
    <tableColumn id="19" xr3:uid="{00000000-0010-0000-0000-000013000000}" name="Comments" dataDxfId="80"/>
    <tableColumn id="14" xr3:uid="{00000000-0010-0000-0000-00000E000000}" name="Attachments / Links" dataDxfId="79"/>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C7E47E-0EFD-AF42-8D28-64B6FD65C89E}" name="PROJECTS2" displayName="PROJECTS2" ref="B18:S38" totalsRowShown="0" headerRowDxfId="78" dataDxfId="77" tableBorderDxfId="76">
  <autoFilter ref="B18:S3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2EE0CDB-0104-1244-9751-BAC028EAA0EA}" name="Project ID" dataDxfId="75"/>
    <tableColumn id="22" xr3:uid="{C396C8CA-A371-BD4F-8B37-E0F84E19BD48}" name="Project Name" dataDxfId="74"/>
    <tableColumn id="4" xr3:uid="{0D618CB9-2EE7-474A-927D-F92A82A40E17}" name="Description" dataDxfId="73"/>
    <tableColumn id="2" xr3:uid="{5CF21B19-E802-2147-A3B5-E44D9F86E83A}" name="Priority" dataDxfId="72"/>
    <tableColumn id="5" xr3:uid="{13974988-9B53-1E41-8170-BAE490E595C7}" name="Status" dataDxfId="71"/>
    <tableColumn id="7" xr3:uid="{66152AA1-8D18-C34F-BBC5-9EB57AAD7819}" name="Assigned To" dataDxfId="70"/>
    <tableColumn id="8" xr3:uid="{1D022412-9836-4F48-87A3-1207E7AA9303}" name="Budget Planned" dataDxfId="69"/>
    <tableColumn id="9" xr3:uid="{3294F211-EA09-C24D-9DDE-4E387679A977}" name="Budget Actual" dataDxfId="68"/>
    <tableColumn id="10" xr3:uid="{A1A5C996-9E9E-A645-A0DF-0AD5D085D97F}" name="Budget Remaining" dataDxfId="67">
      <calculatedColumnFormula>IF(PROJECTS2[[#This Row],[Budget Planned]]="","–",PROJECTS2[[#This Row],[Budget Planned]]-PROJECTS2[[#This Row],[Budget Actual]])</calculatedColumnFormula>
    </tableColumn>
    <tableColumn id="20" xr3:uid="{C112C084-AFB1-AD4B-B896-BE77AF078CEA}" name="Expected Start Date" dataDxfId="66"/>
    <tableColumn id="21" xr3:uid="{31287CDF-D344-1A4D-A967-DCBE11B885AF}" name="Expected Date of Completion" dataDxfId="65"/>
    <tableColumn id="11" xr3:uid="{7CA65980-9033-F749-A66E-E5D8F7515273}" name="Duration in Days" dataDxfId="64">
      <calculatedColumnFormula>IF(PROJECTS2[[#This Row],[Expected Start Date]]=0,"",PROJECTS2[[#This Row],[Expected Date of Completion]]-PROJECTS2[[#This Row],[Expected Start Date]]+1)</calculatedColumnFormula>
    </tableColumn>
    <tableColumn id="12" xr3:uid="{7DB3ED8F-3150-7541-B3D5-A24EA2F3C0E6}" name="Number of Days Remaining" dataDxfId="63">
      <calculatedColumnFormula>IF(PROJECTS2[[#This Row],[Expected Date of Completion]]="","–",(PROJECTS2[[#This Row],[Expected Date of Completion]]-TODAY()))</calculatedColumnFormula>
    </tableColumn>
    <tableColumn id="13" xr3:uid="{E8CA16FD-5170-CD43-A524-901C31F0FDD1}" name="Percent of Project Complete" dataDxfId="62"/>
    <tableColumn id="15" xr3:uid="{CABF73D8-0A5E-E14E-81D2-67BAC216ED63}" name="Risk Level" dataDxfId="61"/>
    <tableColumn id="18" xr3:uid="{6899935B-98B2-054D-8737-8EDDB0F6FA39}" name="Associated Risks" dataDxfId="60"/>
    <tableColumn id="19" xr3:uid="{3E1BA2D2-48C6-7648-9E5F-36C4F67EAEC3}" name="Comments" dataDxfId="59"/>
    <tableColumn id="14" xr3:uid="{2E8AAC08-4622-934D-8260-624F0A10FEF7}" name="Attachments / Links" dataDxfId="58"/>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221&amp;utm_source=template-excel&amp;utm_medium=content&amp;utm_campaign=Financial+Project+Portfolio+Dashboard-excel-12221&amp;lpa=Financial+Project+Portfolio+Dashboard+excel+12221"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D57"/>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cols>
    <col min="1" max="1" width="3.33203125" customWidth="1"/>
    <col min="2" max="2" width="11.1640625" customWidth="1"/>
    <col min="3" max="3" width="22.83203125" customWidth="1"/>
    <col min="4" max="4" width="25.83203125" customWidth="1"/>
    <col min="5" max="5" width="11.83203125" customWidth="1"/>
    <col min="6" max="6" width="13.83203125" customWidth="1"/>
    <col min="7" max="7" width="22.5" customWidth="1"/>
    <col min="8" max="10" width="14.33203125" customWidth="1"/>
    <col min="11" max="12" width="11.83203125" customWidth="1"/>
    <col min="13" max="13" width="8.83203125" customWidth="1"/>
    <col min="14" max="14" width="10.83203125" customWidth="1"/>
    <col min="15" max="15" width="20.83203125" customWidth="1"/>
    <col min="16" max="16" width="14.83203125" customWidth="1"/>
    <col min="17" max="19" width="15.83203125" customWidth="1"/>
    <col min="20" max="20" width="26.5" customWidth="1"/>
  </cols>
  <sheetData>
    <row r="1" spans="1:238" ht="194" customHeight="1"/>
    <row r="2" spans="1:238" s="15" customFormat="1" ht="42" customHeight="1">
      <c r="A2" s="14"/>
      <c r="B2" s="56" t="s">
        <v>66</v>
      </c>
      <c r="C2"/>
      <c r="D2"/>
      <c r="E2"/>
      <c r="F2"/>
      <c r="G2"/>
      <c r="H2"/>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row>
    <row r="3" spans="1:238" ht="45" customHeight="1">
      <c r="A3" s="7"/>
      <c r="B3" s="13" t="s">
        <v>0</v>
      </c>
      <c r="C3" s="8"/>
      <c r="D3" s="9"/>
      <c r="E3" s="9"/>
      <c r="F3" s="9"/>
      <c r="G3" s="9"/>
      <c r="H3" s="10"/>
      <c r="I3" s="9"/>
      <c r="J3" s="9"/>
      <c r="K3" s="9"/>
      <c r="L3" s="9"/>
      <c r="M3" s="9"/>
      <c r="O3" s="14"/>
      <c r="Q3" s="10"/>
    </row>
    <row r="4" spans="1:238" ht="37" customHeight="1">
      <c r="B4" s="27" t="s">
        <v>43</v>
      </c>
      <c r="C4" s="2"/>
      <c r="D4" s="2"/>
      <c r="E4" s="2"/>
      <c r="F4" s="2"/>
      <c r="G4" s="2"/>
      <c r="H4" s="2"/>
      <c r="O4" s="14"/>
    </row>
    <row r="5" spans="1:238" s="16" customFormat="1" ht="25" customHeight="1">
      <c r="B5" s="70" t="s">
        <v>16</v>
      </c>
      <c r="C5" s="70"/>
      <c r="D5" s="70"/>
      <c r="E5" s="59" t="s">
        <v>17</v>
      </c>
      <c r="F5" s="59"/>
      <c r="G5" s="59" t="s">
        <v>18</v>
      </c>
      <c r="H5" s="59"/>
      <c r="N5" s="17"/>
      <c r="O5" s="14"/>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row>
    <row r="6" spans="1:238" s="16" customFormat="1" ht="35" customHeight="1" thickBot="1">
      <c r="B6" s="71" t="s">
        <v>27</v>
      </c>
      <c r="C6" s="72"/>
      <c r="D6" s="73"/>
      <c r="E6" s="68" t="s">
        <v>19</v>
      </c>
      <c r="F6" s="69"/>
      <c r="G6" s="60" t="s">
        <v>13</v>
      </c>
      <c r="H6" s="61"/>
      <c r="N6" s="17"/>
      <c r="O6" s="14"/>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row>
    <row r="8" spans="1:238" ht="50" customHeight="1">
      <c r="B8" s="52" t="s">
        <v>108</v>
      </c>
      <c r="F8" s="52" t="s">
        <v>15</v>
      </c>
      <c r="K8" s="4"/>
      <c r="L8" s="22"/>
      <c r="M8" s="22"/>
    </row>
    <row r="9" spans="1:238" ht="50" customHeight="1">
      <c r="B9" s="75" t="s">
        <v>65</v>
      </c>
      <c r="C9" s="75"/>
      <c r="D9" s="53">
        <f>COUNTIF(B20:B39,"*")</f>
        <v>20</v>
      </c>
      <c r="F9" s="62" t="s">
        <v>101</v>
      </c>
      <c r="G9" s="62"/>
      <c r="H9" s="65">
        <f>SUM(PROJECTS[Budget Planned])</f>
        <v>3451500</v>
      </c>
      <c r="I9" s="65"/>
      <c r="K9" s="4"/>
    </row>
    <row r="10" spans="1:238" s="16" customFormat="1" ht="50" customHeight="1">
      <c r="B10" s="76" t="s">
        <v>99</v>
      </c>
      <c r="C10" s="76"/>
      <c r="D10" s="54">
        <f>IFERROR(E51/D9,"")</f>
        <v>0.25</v>
      </c>
      <c r="E10"/>
      <c r="F10" s="63" t="s">
        <v>102</v>
      </c>
      <c r="G10" s="63"/>
      <c r="H10" s="66">
        <f>SUM(PROJECTS[Budget Actual])</f>
        <v>3589500</v>
      </c>
      <c r="I10" s="66"/>
      <c r="K10" s="4"/>
      <c r="L10"/>
      <c r="M10"/>
      <c r="N10" s="17"/>
      <c r="O10" s="14"/>
      <c r="P10" s="17"/>
      <c r="Q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row>
    <row r="11" spans="1:238" s="16" customFormat="1" ht="50" customHeight="1">
      <c r="B11" s="77" t="s">
        <v>100</v>
      </c>
      <c r="C11" s="77"/>
      <c r="D11" s="55">
        <f>IFERROR(E50/D9,"")</f>
        <v>0.15</v>
      </c>
      <c r="E11"/>
      <c r="F11" s="64" t="s">
        <v>103</v>
      </c>
      <c r="G11" s="64"/>
      <c r="H11" s="67">
        <f>IFERROR(H10/H9,"–")</f>
        <v>1.0399826162538026</v>
      </c>
      <c r="I11" s="67"/>
      <c r="K11" s="4"/>
      <c r="L11"/>
      <c r="M11"/>
      <c r="N11" s="17"/>
      <c r="O11" s="14"/>
      <c r="P11" s="17"/>
      <c r="Q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row>
    <row r="12" spans="1:238" s="16" customFormat="1" ht="25" customHeight="1">
      <c r="H12" s="17"/>
      <c r="I12" s="17"/>
      <c r="J12" s="17"/>
      <c r="K12" s="17"/>
      <c r="L12" s="17"/>
      <c r="M12" s="17"/>
      <c r="N12" s="17"/>
      <c r="O12" s="14"/>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row>
    <row r="13" spans="1:238" ht="35" customHeight="1">
      <c r="B13" s="74" t="s">
        <v>64</v>
      </c>
      <c r="C13" s="74"/>
      <c r="D13" s="74"/>
      <c r="E13" s="74"/>
      <c r="F13" s="74"/>
      <c r="G13" s="74"/>
      <c r="H13" s="74"/>
      <c r="I13" s="74"/>
      <c r="J13" s="58" t="s">
        <v>109</v>
      </c>
      <c r="K13" s="58"/>
      <c r="L13" s="58"/>
      <c r="M13" s="35"/>
      <c r="N13" s="35"/>
      <c r="O13" s="35"/>
      <c r="P13" s="4"/>
      <c r="Q13" s="4"/>
    </row>
    <row r="14" spans="1:238" ht="350" customHeight="1">
      <c r="G14" s="3"/>
      <c r="H14" s="4"/>
      <c r="I14" s="4"/>
      <c r="J14" s="58"/>
      <c r="K14" s="58"/>
      <c r="L14" s="58"/>
      <c r="M14" s="4"/>
      <c r="N14" s="4"/>
      <c r="O14" s="14"/>
      <c r="P14" s="4"/>
      <c r="Q14" s="4"/>
    </row>
    <row r="15" spans="1:238" ht="35" customHeight="1">
      <c r="B15" s="35"/>
      <c r="C15" s="2"/>
      <c r="D15" s="2"/>
      <c r="E15" s="35"/>
      <c r="F15" s="2"/>
      <c r="G15" s="26"/>
      <c r="H15" s="2"/>
      <c r="J15" s="57" t="s">
        <v>104</v>
      </c>
      <c r="K15" s="57"/>
      <c r="L15" s="57"/>
      <c r="M15" s="57"/>
      <c r="N15" s="57" t="s">
        <v>24</v>
      </c>
      <c r="O15" s="57"/>
      <c r="P15" s="35"/>
      <c r="Q15" s="35" t="s">
        <v>36</v>
      </c>
      <c r="R15" s="35"/>
      <c r="S15" s="35"/>
    </row>
    <row r="16" spans="1:238" ht="250" customHeight="1">
      <c r="B16" s="24"/>
      <c r="C16" s="2"/>
      <c r="D16" s="2"/>
      <c r="E16" s="2"/>
      <c r="F16" s="2"/>
      <c r="G16" s="2"/>
      <c r="H16" s="2"/>
    </row>
    <row r="17" spans="2:19" s="22" customFormat="1" ht="37" customHeight="1">
      <c r="B17" s="25"/>
      <c r="C17" s="23"/>
      <c r="D17" s="23"/>
      <c r="E17" s="23"/>
      <c r="F17" s="23"/>
      <c r="G17" s="23"/>
      <c r="H17" s="23"/>
    </row>
    <row r="18" spans="2:19" ht="40" customHeight="1">
      <c r="B18" s="26" t="s">
        <v>14</v>
      </c>
      <c r="C18" s="2"/>
      <c r="D18" s="2"/>
      <c r="E18" s="2"/>
      <c r="F18" s="2"/>
      <c r="G18" s="2"/>
      <c r="H18" s="2"/>
    </row>
    <row r="19" spans="2:19" s="1" customFormat="1" ht="54" customHeight="1">
      <c r="B19" s="29" t="s">
        <v>20</v>
      </c>
      <c r="C19" s="29" t="s">
        <v>5</v>
      </c>
      <c r="D19" s="29" t="s">
        <v>46</v>
      </c>
      <c r="E19" s="30" t="s">
        <v>4</v>
      </c>
      <c r="F19" s="30" t="s">
        <v>6</v>
      </c>
      <c r="G19" s="30" t="s">
        <v>47</v>
      </c>
      <c r="H19" s="31" t="s">
        <v>105</v>
      </c>
      <c r="I19" s="32" t="s">
        <v>106</v>
      </c>
      <c r="J19" s="33" t="s">
        <v>107</v>
      </c>
      <c r="K19" s="28" t="s">
        <v>44</v>
      </c>
      <c r="L19" s="28" t="s">
        <v>9</v>
      </c>
      <c r="M19" s="28" t="s">
        <v>45</v>
      </c>
      <c r="N19" s="28" t="s">
        <v>10</v>
      </c>
      <c r="O19" s="28" t="s">
        <v>110</v>
      </c>
      <c r="P19" s="30" t="s">
        <v>28</v>
      </c>
      <c r="Q19" s="30" t="s">
        <v>7</v>
      </c>
      <c r="R19" s="30" t="s">
        <v>42</v>
      </c>
      <c r="S19" s="30" t="s">
        <v>8</v>
      </c>
    </row>
    <row r="20" spans="2:19" s="1" customFormat="1" ht="25" customHeight="1">
      <c r="B20" s="19" t="s">
        <v>67</v>
      </c>
      <c r="C20" s="19" t="s">
        <v>57</v>
      </c>
      <c r="D20" s="19"/>
      <c r="E20" s="39" t="s">
        <v>40</v>
      </c>
      <c r="F20" s="19" t="s">
        <v>51</v>
      </c>
      <c r="G20" s="19"/>
      <c r="H20" s="50">
        <v>525000</v>
      </c>
      <c r="I20" s="50">
        <v>500000</v>
      </c>
      <c r="J20" s="51">
        <f>IF(PROJECTS[[#This Row],[Budget Planned]]="","–",PROJECTS[[#This Row],[Budget Planned]]-PROJECTS[[#This Row],[Budget Actual]])</f>
        <v>25000</v>
      </c>
      <c r="K20" s="20">
        <v>45356</v>
      </c>
      <c r="L20" s="20">
        <v>45656</v>
      </c>
      <c r="M20" s="48">
        <f>IF(PROJECTS[[#This Row],[Expected Start Date]]=0,"",PROJECTS[[#This Row],[Expected Date of Completion]]-PROJECTS[[#This Row],[Expected Start Date]]+1)</f>
        <v>301</v>
      </c>
      <c r="N20" s="18">
        <f ca="1">IF(PROJECTS[[#This Row],[Expected Date of Completion]]="","–",(PROJECTS[[#This Row],[Expected Date of Completion]]-TODAY()))</f>
        <v>53</v>
      </c>
      <c r="O20" s="21">
        <v>1</v>
      </c>
      <c r="P20" s="39" t="s">
        <v>29</v>
      </c>
      <c r="Q20" s="34"/>
      <c r="R20" s="34"/>
      <c r="S20" s="19"/>
    </row>
    <row r="21" spans="2:19" s="1" customFormat="1" ht="25" customHeight="1">
      <c r="B21" s="19" t="s">
        <v>68</v>
      </c>
      <c r="C21" s="19" t="s">
        <v>56</v>
      </c>
      <c r="D21" s="19"/>
      <c r="E21" s="39" t="s">
        <v>39</v>
      </c>
      <c r="F21" s="19" t="s">
        <v>48</v>
      </c>
      <c r="G21" s="19"/>
      <c r="H21" s="50">
        <v>285000</v>
      </c>
      <c r="I21" s="50">
        <v>312000</v>
      </c>
      <c r="J21" s="51">
        <f>IF(PROJECTS[[#This Row],[Budget Planned]]="","–",PROJECTS[[#This Row],[Budget Planned]]-PROJECTS[[#This Row],[Budget Actual]])</f>
        <v>-27000</v>
      </c>
      <c r="K21" s="20">
        <v>45398</v>
      </c>
      <c r="L21" s="20">
        <v>45549</v>
      </c>
      <c r="M21" s="48">
        <f>IF(PROJECTS[[#This Row],[Expected Start Date]]=0,"",PROJECTS[[#This Row],[Expected Date of Completion]]-PROJECTS[[#This Row],[Expected Start Date]]+1)</f>
        <v>152</v>
      </c>
      <c r="N21" s="18">
        <f ca="1">IF(PROJECTS[[#This Row],[Expected Date of Completion]]="","–",(PROJECTS[[#This Row],[Expected Date of Completion]]-TODAY()))</f>
        <v>-54</v>
      </c>
      <c r="O21" s="21">
        <v>0.9</v>
      </c>
      <c r="P21" s="39" t="s">
        <v>30</v>
      </c>
      <c r="Q21" s="34"/>
      <c r="R21" s="34"/>
      <c r="S21" s="19"/>
    </row>
    <row r="22" spans="2:19" s="1" customFormat="1" ht="25" customHeight="1">
      <c r="B22" s="19" t="s">
        <v>69</v>
      </c>
      <c r="C22" s="19" t="s">
        <v>58</v>
      </c>
      <c r="D22" s="19"/>
      <c r="E22" s="39" t="s">
        <v>40</v>
      </c>
      <c r="F22" s="19" t="s">
        <v>48</v>
      </c>
      <c r="G22" s="19"/>
      <c r="H22" s="50">
        <v>430000</v>
      </c>
      <c r="I22" s="50">
        <v>384000</v>
      </c>
      <c r="J22" s="51">
        <f>IF(PROJECTS[[#This Row],[Budget Planned]]="","–",PROJECTS[[#This Row],[Budget Planned]]-PROJECTS[[#This Row],[Budget Actual]])</f>
        <v>46000</v>
      </c>
      <c r="K22" s="20">
        <v>45529</v>
      </c>
      <c r="L22" s="20">
        <v>45565</v>
      </c>
      <c r="M22" s="48">
        <f>IF(PROJECTS[[#This Row],[Expected Start Date]]=0,"",PROJECTS[[#This Row],[Expected Date of Completion]]-PROJECTS[[#This Row],[Expected Start Date]]+1)</f>
        <v>37</v>
      </c>
      <c r="N22" s="18">
        <f ca="1">IF(PROJECTS[[#This Row],[Expected Date of Completion]]="","–",(PROJECTS[[#This Row],[Expected Date of Completion]]-TODAY()))</f>
        <v>-38</v>
      </c>
      <c r="O22" s="21">
        <v>0.5</v>
      </c>
      <c r="P22" s="39" t="s">
        <v>31</v>
      </c>
      <c r="Q22" s="34"/>
      <c r="R22" s="34"/>
      <c r="S22" s="19"/>
    </row>
    <row r="23" spans="2:19" s="1" customFormat="1" ht="25" customHeight="1">
      <c r="B23" s="19" t="s">
        <v>70</v>
      </c>
      <c r="C23" s="19" t="s">
        <v>59</v>
      </c>
      <c r="D23" s="19"/>
      <c r="E23" s="39" t="s">
        <v>38</v>
      </c>
      <c r="F23" s="19" t="s">
        <v>48</v>
      </c>
      <c r="G23" s="19"/>
      <c r="H23" s="50">
        <v>85000</v>
      </c>
      <c r="I23" s="50">
        <v>132000</v>
      </c>
      <c r="J23" s="51">
        <f>IF(PROJECTS[[#This Row],[Budget Planned]]="","–",PROJECTS[[#This Row],[Budget Planned]]-PROJECTS[[#This Row],[Budget Actual]])</f>
        <v>-47000</v>
      </c>
      <c r="K23" s="20">
        <v>45545</v>
      </c>
      <c r="L23" s="20">
        <v>45621</v>
      </c>
      <c r="M23" s="48">
        <f>IF(PROJECTS[[#This Row],[Expected Start Date]]=0,"",PROJECTS[[#This Row],[Expected Date of Completion]]-PROJECTS[[#This Row],[Expected Start Date]]+1)</f>
        <v>77</v>
      </c>
      <c r="N23" s="18">
        <f ca="1">IF(PROJECTS[[#This Row],[Expected Date of Completion]]="","–",(PROJECTS[[#This Row],[Expected Date of Completion]]-TODAY()))</f>
        <v>18</v>
      </c>
      <c r="O23" s="21">
        <v>0.85</v>
      </c>
      <c r="P23" s="39" t="s">
        <v>32</v>
      </c>
      <c r="Q23" s="34"/>
      <c r="R23" s="34"/>
      <c r="S23" s="19"/>
    </row>
    <row r="24" spans="2:19" s="1" customFormat="1" ht="25" customHeight="1">
      <c r="B24" s="19" t="s">
        <v>71</v>
      </c>
      <c r="C24" s="19" t="s">
        <v>60</v>
      </c>
      <c r="D24" s="19"/>
      <c r="E24" s="39" t="s">
        <v>39</v>
      </c>
      <c r="F24" s="19" t="s">
        <v>52</v>
      </c>
      <c r="G24" s="19"/>
      <c r="H24" s="50">
        <v>250000</v>
      </c>
      <c r="I24" s="50">
        <v>288500</v>
      </c>
      <c r="J24" s="51">
        <f>IF(PROJECTS[[#This Row],[Budget Planned]]="","–",PROJECTS[[#This Row],[Budget Planned]]-PROJECTS[[#This Row],[Budget Actual]])</f>
        <v>-38500</v>
      </c>
      <c r="K24" s="20"/>
      <c r="L24" s="20"/>
      <c r="M24" s="48" t="str">
        <f>IF(PROJECTS[[#This Row],[Expected Start Date]]=0,"",PROJECTS[[#This Row],[Expected Date of Completion]]-PROJECTS[[#This Row],[Expected Start Date]]+1)</f>
        <v/>
      </c>
      <c r="N24" s="18" t="str">
        <f ca="1">IF(PROJECTS[[#This Row],[Expected Date of Completion]]="","–",(PROJECTS[[#This Row],[Expected Date of Completion]]-TODAY()))</f>
        <v>–</v>
      </c>
      <c r="O24" s="21">
        <v>0.15</v>
      </c>
      <c r="P24" s="39" t="s">
        <v>33</v>
      </c>
      <c r="Q24" s="34"/>
      <c r="R24" s="34"/>
      <c r="S24" s="19"/>
    </row>
    <row r="25" spans="2:19" s="1" customFormat="1" ht="25" customHeight="1">
      <c r="B25" s="19" t="s">
        <v>72</v>
      </c>
      <c r="C25" s="19" t="s">
        <v>61</v>
      </c>
      <c r="D25" s="19"/>
      <c r="E25" s="39" t="s">
        <v>38</v>
      </c>
      <c r="F25" s="19" t="s">
        <v>51</v>
      </c>
      <c r="G25" s="19"/>
      <c r="H25" s="50">
        <v>45000</v>
      </c>
      <c r="I25" s="50">
        <v>62000</v>
      </c>
      <c r="J25" s="51">
        <f>IF(PROJECTS[[#This Row],[Budget Planned]]="","–",PROJECTS[[#This Row],[Budget Planned]]-PROJECTS[[#This Row],[Budget Actual]])</f>
        <v>-17000</v>
      </c>
      <c r="K25" s="20"/>
      <c r="L25" s="20"/>
      <c r="M25" s="48" t="str">
        <f>IF(PROJECTS[[#This Row],[Expected Start Date]]=0,"",PROJECTS[[#This Row],[Expected Date of Completion]]-PROJECTS[[#This Row],[Expected Start Date]]+1)</f>
        <v/>
      </c>
      <c r="N25" s="18" t="str">
        <f ca="1">IF(PROJECTS[[#This Row],[Expected Date of Completion]]="","–",(PROJECTS[[#This Row],[Expected Date of Completion]]-TODAY()))</f>
        <v>–</v>
      </c>
      <c r="O25" s="21">
        <v>1</v>
      </c>
      <c r="P25" s="39" t="s">
        <v>33</v>
      </c>
      <c r="Q25" s="34"/>
      <c r="R25" s="34"/>
      <c r="S25" s="19"/>
    </row>
    <row r="26" spans="2:19" s="1" customFormat="1" ht="25" customHeight="1">
      <c r="B26" s="19" t="s">
        <v>73</v>
      </c>
      <c r="C26" s="19" t="s">
        <v>62</v>
      </c>
      <c r="D26" s="19"/>
      <c r="E26" s="39" t="s">
        <v>39</v>
      </c>
      <c r="F26" s="19" t="s">
        <v>51</v>
      </c>
      <c r="G26" s="19"/>
      <c r="H26" s="50">
        <v>65000</v>
      </c>
      <c r="I26" s="50">
        <v>58000</v>
      </c>
      <c r="J26" s="51">
        <f>IF(PROJECTS[[#This Row],[Budget Planned]]="","–",PROJECTS[[#This Row],[Budget Planned]]-PROJECTS[[#This Row],[Budget Actual]])</f>
        <v>7000</v>
      </c>
      <c r="K26" s="20"/>
      <c r="L26" s="20"/>
      <c r="M26" s="48" t="str">
        <f>IF(PROJECTS[[#This Row],[Expected Start Date]]=0,"",PROJECTS[[#This Row],[Expected Date of Completion]]-PROJECTS[[#This Row],[Expected Start Date]]+1)</f>
        <v/>
      </c>
      <c r="N26" s="18" t="str">
        <f ca="1">IF(PROJECTS[[#This Row],[Expected Date of Completion]]="","–",(PROJECTS[[#This Row],[Expected Date of Completion]]-TODAY()))</f>
        <v>–</v>
      </c>
      <c r="O26" s="21">
        <v>1</v>
      </c>
      <c r="P26" s="39" t="s">
        <v>29</v>
      </c>
      <c r="Q26" s="34"/>
      <c r="R26" s="34"/>
      <c r="S26" s="19"/>
    </row>
    <row r="27" spans="2:19" s="1" customFormat="1" ht="25" customHeight="1">
      <c r="B27" s="19" t="s">
        <v>74</v>
      </c>
      <c r="C27" s="19" t="s">
        <v>63</v>
      </c>
      <c r="D27" s="19"/>
      <c r="E27" s="39" t="s">
        <v>38</v>
      </c>
      <c r="F27" s="19" t="s">
        <v>50</v>
      </c>
      <c r="G27" s="19"/>
      <c r="H27" s="50">
        <v>98500</v>
      </c>
      <c r="I27" s="50">
        <v>125000</v>
      </c>
      <c r="J27" s="51">
        <f>IF(PROJECTS[[#This Row],[Budget Planned]]="","–",PROJECTS[[#This Row],[Budget Planned]]-PROJECTS[[#This Row],[Budget Actual]])</f>
        <v>-26500</v>
      </c>
      <c r="K27" s="20"/>
      <c r="L27" s="20"/>
      <c r="M27" s="48" t="str">
        <f>IF(PROJECTS[[#This Row],[Expected Start Date]]=0,"",PROJECTS[[#This Row],[Expected Date of Completion]]-PROJECTS[[#This Row],[Expected Start Date]]+1)</f>
        <v/>
      </c>
      <c r="N27" s="18" t="str">
        <f ca="1">IF(PROJECTS[[#This Row],[Expected Date of Completion]]="","–",(PROJECTS[[#This Row],[Expected Date of Completion]]-TODAY()))</f>
        <v>–</v>
      </c>
      <c r="O27" s="21">
        <v>0.5</v>
      </c>
      <c r="P27" s="39" t="s">
        <v>30</v>
      </c>
      <c r="Q27" s="34"/>
      <c r="R27" s="34"/>
      <c r="S27" s="19"/>
    </row>
    <row r="28" spans="2:19" s="1" customFormat="1" ht="25" customHeight="1">
      <c r="B28" s="19" t="s">
        <v>75</v>
      </c>
      <c r="C28" s="19" t="s">
        <v>87</v>
      </c>
      <c r="D28" s="19"/>
      <c r="E28" s="39" t="s">
        <v>41</v>
      </c>
      <c r="F28" s="19" t="s">
        <v>50</v>
      </c>
      <c r="G28" s="19"/>
      <c r="H28" s="50">
        <v>280000</v>
      </c>
      <c r="I28" s="50">
        <v>312000</v>
      </c>
      <c r="J28" s="51">
        <f>IF(PROJECTS[[#This Row],[Budget Planned]]="","–",PROJECTS[[#This Row],[Budget Planned]]-PROJECTS[[#This Row],[Budget Actual]])</f>
        <v>-32000</v>
      </c>
      <c r="K28" s="20"/>
      <c r="L28" s="20"/>
      <c r="M28" s="48" t="str">
        <f>IF(PROJECTS[[#This Row],[Expected Start Date]]=0,"",PROJECTS[[#This Row],[Expected Date of Completion]]-PROJECTS[[#This Row],[Expected Start Date]]+1)</f>
        <v/>
      </c>
      <c r="N28" s="18" t="str">
        <f ca="1">IF(PROJECTS[[#This Row],[Expected Date of Completion]]="","–",(PROJECTS[[#This Row],[Expected Date of Completion]]-TODAY()))</f>
        <v>–</v>
      </c>
      <c r="O28" s="21">
        <v>0.25</v>
      </c>
      <c r="P28" s="39" t="s">
        <v>32</v>
      </c>
      <c r="Q28" s="34"/>
      <c r="R28" s="34"/>
      <c r="S28" s="19"/>
    </row>
    <row r="29" spans="2:19" s="1" customFormat="1" ht="25" customHeight="1">
      <c r="B29" s="19" t="s">
        <v>76</v>
      </c>
      <c r="C29" s="19" t="s">
        <v>88</v>
      </c>
      <c r="D29" s="19"/>
      <c r="E29" s="39" t="s">
        <v>38</v>
      </c>
      <c r="F29" s="19" t="s">
        <v>50</v>
      </c>
      <c r="G29" s="19"/>
      <c r="H29" s="50">
        <v>325000</v>
      </c>
      <c r="I29" s="50">
        <v>343000</v>
      </c>
      <c r="J29" s="51">
        <f>IF(PROJECTS[[#This Row],[Budget Planned]]="","–",PROJECTS[[#This Row],[Budget Planned]]-PROJECTS[[#This Row],[Budget Actual]])</f>
        <v>-18000</v>
      </c>
      <c r="K29" s="20"/>
      <c r="L29" s="20"/>
      <c r="M29" s="48" t="str">
        <f>IF(PROJECTS[[#This Row],[Expected Start Date]]=0,"",PROJECTS[[#This Row],[Expected Date of Completion]]-PROJECTS[[#This Row],[Expected Start Date]]+1)</f>
        <v/>
      </c>
      <c r="N29" s="18" t="str">
        <f ca="1">IF(PROJECTS[[#This Row],[Expected Date of Completion]]="","–",(PROJECTS[[#This Row],[Expected Date of Completion]]-TODAY()))</f>
        <v>–</v>
      </c>
      <c r="O29" s="21">
        <v>0.25</v>
      </c>
      <c r="P29" s="39" t="s">
        <v>30</v>
      </c>
      <c r="Q29" s="34"/>
      <c r="R29" s="34"/>
      <c r="S29" s="19"/>
    </row>
    <row r="30" spans="2:19" s="1" customFormat="1" ht="25" customHeight="1">
      <c r="B30" s="19" t="s">
        <v>77</v>
      </c>
      <c r="C30" s="19" t="s">
        <v>89</v>
      </c>
      <c r="D30" s="19"/>
      <c r="E30" s="39" t="s">
        <v>38</v>
      </c>
      <c r="F30" s="19" t="s">
        <v>3</v>
      </c>
      <c r="G30" s="19"/>
      <c r="H30" s="50">
        <v>125000</v>
      </c>
      <c r="I30" s="50">
        <v>123500</v>
      </c>
      <c r="J30" s="51">
        <f>IF(PROJECTS[[#This Row],[Budget Planned]]="","–",PROJECTS[[#This Row],[Budget Planned]]-PROJECTS[[#This Row],[Budget Actual]])</f>
        <v>1500</v>
      </c>
      <c r="K30" s="20"/>
      <c r="L30" s="20"/>
      <c r="M30" s="48" t="str">
        <f>IF(PROJECTS[[#This Row],[Expected Start Date]]=0,"",PROJECTS[[#This Row],[Expected Date of Completion]]-PROJECTS[[#This Row],[Expected Start Date]]+1)</f>
        <v/>
      </c>
      <c r="N30" s="18" t="str">
        <f ca="1">IF(PROJECTS[[#This Row],[Expected Date of Completion]]="","–",(PROJECTS[[#This Row],[Expected Date of Completion]]-TODAY()))</f>
        <v>–</v>
      </c>
      <c r="O30" s="21">
        <v>0.13</v>
      </c>
      <c r="P30" s="39" t="s">
        <v>32</v>
      </c>
      <c r="Q30" s="34"/>
      <c r="R30" s="34"/>
      <c r="S30" s="19"/>
    </row>
    <row r="31" spans="2:19" s="1" customFormat="1" ht="25" customHeight="1">
      <c r="B31" s="19" t="s">
        <v>78</v>
      </c>
      <c r="C31" s="19" t="s">
        <v>90</v>
      </c>
      <c r="D31" s="19"/>
      <c r="E31" s="39" t="s">
        <v>38</v>
      </c>
      <c r="F31" s="19" t="s">
        <v>3</v>
      </c>
      <c r="G31" s="19"/>
      <c r="H31" s="50">
        <v>250000</v>
      </c>
      <c r="I31" s="50">
        <v>239500</v>
      </c>
      <c r="J31" s="51">
        <f>IF(PROJECTS[[#This Row],[Budget Planned]]="","–",PROJECTS[[#This Row],[Budget Planned]]-PROJECTS[[#This Row],[Budget Actual]])</f>
        <v>10500</v>
      </c>
      <c r="K31" s="20"/>
      <c r="L31" s="20"/>
      <c r="M31" s="48" t="str">
        <f>IF(PROJECTS[[#This Row],[Expected Start Date]]=0,"",PROJECTS[[#This Row],[Expected Date of Completion]]-PROJECTS[[#This Row],[Expected Start Date]]+1)</f>
        <v/>
      </c>
      <c r="N31" s="18" t="str">
        <f ca="1">IF(PROJECTS[[#This Row],[Expected Date of Completion]]="","–",(PROJECTS[[#This Row],[Expected Date of Completion]]-TODAY()))</f>
        <v>–</v>
      </c>
      <c r="O31" s="21">
        <v>0.28000000000000003</v>
      </c>
      <c r="P31" s="39" t="s">
        <v>32</v>
      </c>
      <c r="Q31" s="34"/>
      <c r="R31" s="34"/>
      <c r="S31" s="19"/>
    </row>
    <row r="32" spans="2:19" s="1" customFormat="1" ht="25" customHeight="1">
      <c r="B32" s="19" t="s">
        <v>79</v>
      </c>
      <c r="C32" s="19" t="s">
        <v>91</v>
      </c>
      <c r="D32" s="19"/>
      <c r="E32" s="39" t="s">
        <v>39</v>
      </c>
      <c r="F32" s="19" t="s">
        <v>51</v>
      </c>
      <c r="G32" s="19"/>
      <c r="H32" s="50">
        <v>84000</v>
      </c>
      <c r="I32" s="50">
        <v>75000</v>
      </c>
      <c r="J32" s="51">
        <f>IF(PROJECTS[[#This Row],[Budget Planned]]="","–",PROJECTS[[#This Row],[Budget Planned]]-PROJECTS[[#This Row],[Budget Actual]])</f>
        <v>9000</v>
      </c>
      <c r="K32" s="20"/>
      <c r="L32" s="20"/>
      <c r="M32" s="48" t="str">
        <f>IF(PROJECTS[[#This Row],[Expected Start Date]]=0,"",PROJECTS[[#This Row],[Expected Date of Completion]]-PROJECTS[[#This Row],[Expected Start Date]]+1)</f>
        <v/>
      </c>
      <c r="N32" s="18" t="str">
        <f ca="1">IF(PROJECTS[[#This Row],[Expected Date of Completion]]="","–",(PROJECTS[[#This Row],[Expected Date of Completion]]-TODAY()))</f>
        <v>–</v>
      </c>
      <c r="O32" s="21">
        <v>1</v>
      </c>
      <c r="P32" s="39" t="s">
        <v>31</v>
      </c>
      <c r="Q32" s="34"/>
      <c r="R32" s="34"/>
      <c r="S32" s="19"/>
    </row>
    <row r="33" spans="2:26" s="1" customFormat="1" ht="25" customHeight="1">
      <c r="B33" s="19" t="s">
        <v>80</v>
      </c>
      <c r="C33" s="19" t="s">
        <v>92</v>
      </c>
      <c r="D33" s="19"/>
      <c r="E33" s="39" t="s">
        <v>39</v>
      </c>
      <c r="F33" s="19" t="s">
        <v>49</v>
      </c>
      <c r="G33" s="19"/>
      <c r="H33" s="50">
        <v>28000</v>
      </c>
      <c r="I33" s="50">
        <v>27000</v>
      </c>
      <c r="J33" s="51">
        <f>IF(PROJECTS[[#This Row],[Budget Planned]]="","–",PROJECTS[[#This Row],[Budget Planned]]-PROJECTS[[#This Row],[Budget Actual]])</f>
        <v>1000</v>
      </c>
      <c r="K33" s="20"/>
      <c r="L33" s="20"/>
      <c r="M33" s="48" t="str">
        <f>IF(PROJECTS[[#This Row],[Expected Start Date]]=0,"",PROJECTS[[#This Row],[Expected Date of Completion]]-PROJECTS[[#This Row],[Expected Start Date]]+1)</f>
        <v/>
      </c>
      <c r="N33" s="18" t="str">
        <f ca="1">IF(PROJECTS[[#This Row],[Expected Date of Completion]]="","–",(PROJECTS[[#This Row],[Expected Date of Completion]]-TODAY()))</f>
        <v>–</v>
      </c>
      <c r="O33" s="21">
        <v>0</v>
      </c>
      <c r="P33" s="39" t="s">
        <v>32</v>
      </c>
      <c r="Q33" s="34"/>
      <c r="R33" s="34"/>
      <c r="S33" s="19"/>
    </row>
    <row r="34" spans="2:26" s="1" customFormat="1" ht="25" customHeight="1">
      <c r="B34" s="19" t="s">
        <v>81</v>
      </c>
      <c r="C34" s="19" t="s">
        <v>93</v>
      </c>
      <c r="D34" s="19"/>
      <c r="E34" s="39" t="s">
        <v>38</v>
      </c>
      <c r="F34" s="19" t="s">
        <v>53</v>
      </c>
      <c r="G34" s="19"/>
      <c r="H34" s="50">
        <v>45000</v>
      </c>
      <c r="I34" s="50">
        <v>45000</v>
      </c>
      <c r="J34" s="51">
        <f>IF(PROJECTS[[#This Row],[Budget Planned]]="","–",PROJECTS[[#This Row],[Budget Planned]]-PROJECTS[[#This Row],[Budget Actual]])</f>
        <v>0</v>
      </c>
      <c r="K34" s="20"/>
      <c r="L34" s="20"/>
      <c r="M34" s="48" t="str">
        <f>IF(PROJECTS[[#This Row],[Expected Start Date]]=0,"",PROJECTS[[#This Row],[Expected Date of Completion]]-PROJECTS[[#This Row],[Expected Start Date]]+1)</f>
        <v/>
      </c>
      <c r="N34" s="18" t="str">
        <f ca="1">IF(PROJECTS[[#This Row],[Expected Date of Completion]]="","–",(PROJECTS[[#This Row],[Expected Date of Completion]]-TODAY()))</f>
        <v>–</v>
      </c>
      <c r="O34" s="21">
        <v>0</v>
      </c>
      <c r="P34" s="39" t="s">
        <v>29</v>
      </c>
      <c r="Q34" s="34"/>
      <c r="R34" s="34"/>
      <c r="S34" s="19"/>
    </row>
    <row r="35" spans="2:26" s="1" customFormat="1" ht="25" customHeight="1">
      <c r="B35" s="19" t="s">
        <v>82</v>
      </c>
      <c r="C35" s="19" t="s">
        <v>94</v>
      </c>
      <c r="D35" s="19"/>
      <c r="E35" s="39" t="s">
        <v>40</v>
      </c>
      <c r="F35" s="19" t="s">
        <v>49</v>
      </c>
      <c r="G35" s="19"/>
      <c r="H35" s="50">
        <v>58000</v>
      </c>
      <c r="I35" s="50">
        <v>58000</v>
      </c>
      <c r="J35" s="51">
        <f>IF(PROJECTS[[#This Row],[Budget Planned]]="","–",PROJECTS[[#This Row],[Budget Planned]]-PROJECTS[[#This Row],[Budget Actual]])</f>
        <v>0</v>
      </c>
      <c r="K35" s="20"/>
      <c r="L35" s="20"/>
      <c r="M35" s="48" t="str">
        <f>IF(PROJECTS[[#This Row],[Expected Start Date]]=0,"",PROJECTS[[#This Row],[Expected Date of Completion]]-PROJECTS[[#This Row],[Expected Start Date]]+1)</f>
        <v/>
      </c>
      <c r="N35" s="18" t="str">
        <f ca="1">IF(PROJECTS[[#This Row],[Expected Date of Completion]]="","–",(PROJECTS[[#This Row],[Expected Date of Completion]]-TODAY()))</f>
        <v>–</v>
      </c>
      <c r="O35" s="21">
        <v>0</v>
      </c>
      <c r="P35" s="39" t="s">
        <v>29</v>
      </c>
      <c r="Q35" s="34"/>
      <c r="R35" s="34"/>
      <c r="S35" s="19"/>
    </row>
    <row r="36" spans="2:26" s="1" customFormat="1" ht="25" customHeight="1">
      <c r="B36" s="19" t="s">
        <v>83</v>
      </c>
      <c r="C36" s="19" t="s">
        <v>95</v>
      </c>
      <c r="D36" s="19"/>
      <c r="E36" s="39" t="s">
        <v>41</v>
      </c>
      <c r="F36" s="19" t="s">
        <v>54</v>
      </c>
      <c r="G36" s="19"/>
      <c r="H36" s="50">
        <v>128000</v>
      </c>
      <c r="I36" s="50">
        <v>133000</v>
      </c>
      <c r="J36" s="51">
        <f>IF(PROJECTS[[#This Row],[Budget Planned]]="","–",PROJECTS[[#This Row],[Budget Planned]]-PROJECTS[[#This Row],[Budget Actual]])</f>
        <v>-5000</v>
      </c>
      <c r="K36" s="20"/>
      <c r="L36" s="20"/>
      <c r="M36" s="48" t="str">
        <f>IF(PROJECTS[[#This Row],[Expected Start Date]]=0,"",PROJECTS[[#This Row],[Expected Date of Completion]]-PROJECTS[[#This Row],[Expected Start Date]]+1)</f>
        <v/>
      </c>
      <c r="N36" s="18" t="str">
        <f ca="1">IF(PROJECTS[[#This Row],[Expected Date of Completion]]="","–",(PROJECTS[[#This Row],[Expected Date of Completion]]-TODAY()))</f>
        <v>–</v>
      </c>
      <c r="O36" s="21">
        <v>0.05</v>
      </c>
      <c r="P36" s="39" t="s">
        <v>29</v>
      </c>
      <c r="Q36" s="34"/>
      <c r="R36" s="34"/>
      <c r="S36" s="19"/>
    </row>
    <row r="37" spans="2:26" s="1" customFormat="1" ht="25" customHeight="1">
      <c r="B37" s="19" t="s">
        <v>84</v>
      </c>
      <c r="C37" s="19" t="s">
        <v>96</v>
      </c>
      <c r="D37" s="19"/>
      <c r="E37" s="39" t="s">
        <v>40</v>
      </c>
      <c r="F37" s="19" t="s">
        <v>54</v>
      </c>
      <c r="G37" s="19"/>
      <c r="H37" s="50">
        <v>175000</v>
      </c>
      <c r="I37" s="50">
        <v>184000</v>
      </c>
      <c r="J37" s="51">
        <f>IF(PROJECTS[[#This Row],[Budget Planned]]="","–",PROJECTS[[#This Row],[Budget Planned]]-PROJECTS[[#This Row],[Budget Actual]])</f>
        <v>-9000</v>
      </c>
      <c r="K37" s="20"/>
      <c r="L37" s="20"/>
      <c r="M37" s="48" t="str">
        <f>IF(PROJECTS[[#This Row],[Expected Start Date]]=0,"",PROJECTS[[#This Row],[Expected Date of Completion]]-PROJECTS[[#This Row],[Expected Start Date]]+1)</f>
        <v/>
      </c>
      <c r="N37" s="18" t="str">
        <f ca="1">IF(PROJECTS[[#This Row],[Expected Date of Completion]]="","–",(PROJECTS[[#This Row],[Expected Date of Completion]]-TODAY()))</f>
        <v>–</v>
      </c>
      <c r="O37" s="21">
        <v>0.05</v>
      </c>
      <c r="P37" s="39" t="s">
        <v>29</v>
      </c>
      <c r="Q37" s="34"/>
      <c r="R37" s="34"/>
      <c r="S37" s="19"/>
    </row>
    <row r="38" spans="2:26" s="1" customFormat="1" ht="25" customHeight="1">
      <c r="B38" s="19" t="s">
        <v>85</v>
      </c>
      <c r="C38" s="19" t="s">
        <v>97</v>
      </c>
      <c r="D38" s="19"/>
      <c r="E38" s="39" t="s">
        <v>40</v>
      </c>
      <c r="F38" s="19" t="s">
        <v>51</v>
      </c>
      <c r="G38" s="19"/>
      <c r="H38" s="50">
        <v>58000</v>
      </c>
      <c r="I38" s="50">
        <v>58000</v>
      </c>
      <c r="J38" s="51">
        <f>IF(PROJECTS[[#This Row],[Budget Planned]]="","–",PROJECTS[[#This Row],[Budget Planned]]-PROJECTS[[#This Row],[Budget Actual]])</f>
        <v>0</v>
      </c>
      <c r="K38" s="20"/>
      <c r="L38" s="20"/>
      <c r="M38" s="48" t="str">
        <f>IF(PROJECTS[[#This Row],[Expected Start Date]]=0,"",PROJECTS[[#This Row],[Expected Date of Completion]]-PROJECTS[[#This Row],[Expected Start Date]]+1)</f>
        <v/>
      </c>
      <c r="N38" s="18" t="str">
        <f ca="1">IF(PROJECTS[[#This Row],[Expected Date of Completion]]="","–",(PROJECTS[[#This Row],[Expected Date of Completion]]-TODAY()))</f>
        <v>–</v>
      </c>
      <c r="O38" s="21">
        <v>1</v>
      </c>
      <c r="P38" s="39" t="s">
        <v>29</v>
      </c>
      <c r="Q38" s="34"/>
      <c r="R38" s="34"/>
      <c r="S38" s="19"/>
    </row>
    <row r="39" spans="2:26" s="1" customFormat="1" ht="25" customHeight="1">
      <c r="B39" s="19" t="s">
        <v>86</v>
      </c>
      <c r="C39" s="19" t="s">
        <v>98</v>
      </c>
      <c r="D39" s="19"/>
      <c r="E39" s="39" t="s">
        <v>41</v>
      </c>
      <c r="F39" s="19" t="s">
        <v>49</v>
      </c>
      <c r="G39" s="19"/>
      <c r="H39" s="50">
        <v>112000</v>
      </c>
      <c r="I39" s="50">
        <v>130000</v>
      </c>
      <c r="J39" s="51">
        <f>IF(PROJECTS[[#This Row],[Budget Planned]]="","–",PROJECTS[[#This Row],[Budget Planned]]-PROJECTS[[#This Row],[Budget Actual]])</f>
        <v>-18000</v>
      </c>
      <c r="K39" s="20"/>
      <c r="L39" s="20"/>
      <c r="M39" s="48" t="str">
        <f>IF(PROJECTS[[#This Row],[Expected Start Date]]=0,"",PROJECTS[[#This Row],[Expected Date of Completion]]-PROJECTS[[#This Row],[Expected Start Date]]+1)</f>
        <v/>
      </c>
      <c r="N39" s="18" t="str">
        <f ca="1">IF(PROJECTS[[#This Row],[Expected Date of Completion]]="","–",(PROJECTS[[#This Row],[Expected Date of Completion]]-TODAY()))</f>
        <v>–</v>
      </c>
      <c r="O39" s="21">
        <v>0</v>
      </c>
      <c r="P39" s="39" t="s">
        <v>29</v>
      </c>
      <c r="Q39" s="34"/>
      <c r="R39" s="34"/>
      <c r="S39" s="19"/>
    </row>
    <row r="40" spans="2:26" ht="29" customHeight="1"/>
    <row r="41" spans="2:26" ht="35" customHeight="1">
      <c r="B41" s="26" t="s">
        <v>11</v>
      </c>
      <c r="C41" s="2"/>
      <c r="D41" s="2"/>
      <c r="E41" s="2"/>
      <c r="F41" s="2"/>
      <c r="G41" s="2"/>
      <c r="H41" s="2"/>
    </row>
    <row r="42" spans="2:26" ht="37" customHeight="1">
      <c r="B42" s="24" t="s">
        <v>37</v>
      </c>
      <c r="C42" s="2"/>
      <c r="D42" s="2"/>
      <c r="E42" s="2"/>
      <c r="F42" s="2"/>
      <c r="G42" s="2"/>
      <c r="H42" s="2"/>
      <c r="U42" s="22"/>
      <c r="V42" s="22"/>
      <c r="W42" s="22"/>
      <c r="X42" s="22"/>
      <c r="Y42" s="22"/>
      <c r="Z42" s="22"/>
    </row>
    <row r="43" spans="2:26" s="22" customFormat="1" ht="37" customHeight="1">
      <c r="B43" s="25" t="s">
        <v>12</v>
      </c>
      <c r="C43" s="23"/>
      <c r="D43" s="23"/>
      <c r="E43" s="23"/>
      <c r="F43" s="23"/>
      <c r="G43" s="23"/>
      <c r="H43" s="23"/>
      <c r="U43"/>
    </row>
    <row r="44" spans="2:26" ht="35" customHeight="1">
      <c r="B44" s="38" t="s">
        <v>25</v>
      </c>
      <c r="C44" s="37" t="s">
        <v>26</v>
      </c>
      <c r="D44" s="38" t="s">
        <v>23</v>
      </c>
      <c r="E44" s="37" t="s">
        <v>22</v>
      </c>
      <c r="G44" s="38" t="s">
        <v>34</v>
      </c>
      <c r="H44" s="37" t="s">
        <v>35</v>
      </c>
      <c r="I44" s="5"/>
      <c r="N44" s="5"/>
      <c r="O44" s="37"/>
      <c r="P44" s="37"/>
    </row>
    <row r="45" spans="2:26" ht="25" customHeight="1">
      <c r="B45" s="40" t="s">
        <v>38</v>
      </c>
      <c r="C45" s="37">
        <f>COUNTIFS(PROJECTS[Priority],B45)</f>
        <v>7</v>
      </c>
      <c r="D45" s="36" t="s">
        <v>21</v>
      </c>
      <c r="E45" s="37">
        <f>COUNTIFS(PROJECTS[Status],D45)</f>
        <v>0</v>
      </c>
      <c r="G45" s="39" t="s">
        <v>29</v>
      </c>
      <c r="H45" s="37">
        <f>COUNTIFS(PROJECTS[Risk Level],G45)</f>
        <v>8</v>
      </c>
      <c r="I45" s="5"/>
      <c r="N45" s="5"/>
      <c r="O45" s="49"/>
      <c r="P45" s="37"/>
    </row>
    <row r="46" spans="2:26" ht="25" customHeight="1">
      <c r="B46" s="41" t="s">
        <v>39</v>
      </c>
      <c r="C46" s="37">
        <f>COUNTIFS(PROJECTS[Priority],B46)</f>
        <v>5</v>
      </c>
      <c r="D46" s="36" t="s">
        <v>54</v>
      </c>
      <c r="E46" s="37">
        <f>COUNTIFS(PROJECTS[Status],D46)</f>
        <v>2</v>
      </c>
      <c r="G46" s="44" t="s">
        <v>30</v>
      </c>
      <c r="H46" s="37">
        <f>COUNTIFS(PROJECTS[Risk Level],G46)</f>
        <v>3</v>
      </c>
      <c r="I46" s="5"/>
      <c r="N46" s="5"/>
      <c r="O46" s="37"/>
      <c r="P46" s="37"/>
    </row>
    <row r="47" spans="2:26" ht="25" customHeight="1">
      <c r="B47" s="42" t="s">
        <v>40</v>
      </c>
      <c r="C47" s="37">
        <f>COUNTIFS(PROJECTS[Priority],B47)</f>
        <v>5</v>
      </c>
      <c r="D47" s="36" t="s">
        <v>49</v>
      </c>
      <c r="E47" s="37">
        <f>COUNTIFS(PROJECTS[Status],D47)</f>
        <v>3</v>
      </c>
      <c r="G47" s="45" t="s">
        <v>31</v>
      </c>
      <c r="H47" s="37">
        <f>COUNTIFS(PROJECTS[Risk Level],G47)</f>
        <v>2</v>
      </c>
      <c r="I47" s="5"/>
      <c r="N47" s="5"/>
      <c r="O47" s="37"/>
      <c r="P47" s="37"/>
    </row>
    <row r="48" spans="2:26" ht="25" customHeight="1">
      <c r="B48" s="43" t="s">
        <v>41</v>
      </c>
      <c r="C48" s="37">
        <f>COUNTIFS(PROJECTS[Priority],B48)</f>
        <v>3</v>
      </c>
      <c r="D48" s="36" t="s">
        <v>55</v>
      </c>
      <c r="E48" s="37">
        <f>COUNTIFS(PROJECTS[Status],D48)</f>
        <v>0</v>
      </c>
      <c r="G48" s="46" t="s">
        <v>32</v>
      </c>
      <c r="H48" s="37">
        <f>COUNTIFS(PROJECTS[Risk Level],G48)</f>
        <v>5</v>
      </c>
      <c r="I48" s="5"/>
      <c r="N48" s="5"/>
      <c r="O48" s="37"/>
      <c r="P48" s="37"/>
    </row>
    <row r="49" spans="2:16" ht="25" customHeight="1">
      <c r="B49" s="5"/>
      <c r="D49" s="36" t="s">
        <v>3</v>
      </c>
      <c r="E49" s="37">
        <f>COUNTIFS(PROJECTS[Status],D49)</f>
        <v>2</v>
      </c>
      <c r="G49" s="47" t="s">
        <v>33</v>
      </c>
      <c r="H49" s="37">
        <f>COUNTIFS(PROJECTS[Risk Level],G49)</f>
        <v>2</v>
      </c>
      <c r="I49" s="5"/>
      <c r="N49" s="5"/>
      <c r="O49" s="37"/>
      <c r="P49" s="37"/>
    </row>
    <row r="50" spans="2:16" ht="25" customHeight="1">
      <c r="B50" s="5"/>
      <c r="D50" s="36" t="s">
        <v>50</v>
      </c>
      <c r="E50" s="37">
        <f>COUNTIFS(PROJECTS[Status],D50)</f>
        <v>3</v>
      </c>
      <c r="G50" s="5"/>
      <c r="H50" s="5"/>
      <c r="I50" s="5"/>
      <c r="N50" s="5"/>
      <c r="O50" s="37"/>
      <c r="P50" s="37"/>
    </row>
    <row r="51" spans="2:16" ht="25" customHeight="1">
      <c r="B51" s="5"/>
      <c r="D51" s="36" t="s">
        <v>51</v>
      </c>
      <c r="E51" s="37">
        <f>COUNTIFS(PROJECTS[Status],D51)</f>
        <v>5</v>
      </c>
      <c r="G51" s="5"/>
      <c r="H51" s="5"/>
      <c r="I51" s="1"/>
      <c r="N51" s="1"/>
      <c r="O51" s="37"/>
      <c r="P51" s="37"/>
    </row>
    <row r="52" spans="2:16" ht="25" customHeight="1">
      <c r="B52" s="2"/>
      <c r="D52" s="36" t="s">
        <v>52</v>
      </c>
      <c r="E52" s="37">
        <f>COUNTIFS(PROJECTS[Status],D52)</f>
        <v>1</v>
      </c>
      <c r="G52" s="2"/>
      <c r="H52" s="2"/>
      <c r="O52" s="49"/>
      <c r="P52" s="37"/>
    </row>
    <row r="53" spans="2:16" ht="25" customHeight="1">
      <c r="B53" s="2"/>
      <c r="D53" s="6" t="s">
        <v>48</v>
      </c>
      <c r="E53" s="37">
        <f>COUNTIFS(PROJECTS[Status],D53)</f>
        <v>3</v>
      </c>
      <c r="G53" s="2"/>
      <c r="H53" s="2"/>
      <c r="O53" s="49"/>
      <c r="P53" s="37"/>
    </row>
    <row r="54" spans="2:16" ht="25" customHeight="1">
      <c r="B54" s="2"/>
      <c r="D54" s="6" t="s">
        <v>53</v>
      </c>
      <c r="E54" s="37">
        <f>COUNTIFS(PROJECTS[Status],D54)</f>
        <v>1</v>
      </c>
      <c r="G54" s="2"/>
      <c r="H54" s="2"/>
      <c r="O54" s="49"/>
      <c r="P54" s="37"/>
    </row>
    <row r="55" spans="2:16" ht="25" customHeight="1">
      <c r="O55" s="49"/>
      <c r="P55" s="37"/>
    </row>
    <row r="57" spans="2:16" ht="50" customHeight="1">
      <c r="B57" s="78" t="s">
        <v>1</v>
      </c>
      <c r="C57" s="78"/>
      <c r="D57" s="78"/>
      <c r="E57" s="78"/>
      <c r="F57" s="78"/>
      <c r="G57" s="78"/>
      <c r="H57" s="78"/>
    </row>
  </sheetData>
  <mergeCells count="20">
    <mergeCell ref="B9:C9"/>
    <mergeCell ref="B10:C10"/>
    <mergeCell ref="B11:C11"/>
    <mergeCell ref="J15:M15"/>
    <mergeCell ref="N15:O15"/>
    <mergeCell ref="J13:L14"/>
    <mergeCell ref="B57:H57"/>
    <mergeCell ref="G5:H5"/>
    <mergeCell ref="G6:H6"/>
    <mergeCell ref="F9:G9"/>
    <mergeCell ref="F10:G10"/>
    <mergeCell ref="F11:G11"/>
    <mergeCell ref="H9:I9"/>
    <mergeCell ref="H10:I10"/>
    <mergeCell ref="H11:I11"/>
    <mergeCell ref="E5:F5"/>
    <mergeCell ref="E6:F6"/>
    <mergeCell ref="B5:D5"/>
    <mergeCell ref="B6:D6"/>
    <mergeCell ref="B13:I13"/>
  </mergeCells>
  <phoneticPr fontId="9" type="noConversion"/>
  <conditionalFormatting sqref="E20:E39 B45:B48">
    <cfRule type="containsText" dxfId="57" priority="188" operator="containsText" text="EXTREME">
      <formula>NOT(ISERROR(SEARCH("EXTREME",B20)))</formula>
    </cfRule>
    <cfRule type="containsText" dxfId="56" priority="187" stopIfTrue="1" operator="containsText" text="HIGH">
      <formula>NOT(ISERROR(SEARCH("HIGH",B20)))</formula>
    </cfRule>
    <cfRule type="containsText" dxfId="55" priority="186" stopIfTrue="1" operator="containsText" text="MEDIUM">
      <formula>NOT(ISERROR(SEARCH("MEDIUM",B20)))</formula>
    </cfRule>
    <cfRule type="containsText" dxfId="54" priority="185" operator="containsText" text="LOW">
      <formula>NOT(ISERROR(SEARCH("LOW",B20)))</formula>
    </cfRule>
  </conditionalFormatting>
  <conditionalFormatting sqref="F20:F39 D45:D54">
    <cfRule type="containsText" dxfId="53" priority="142" operator="containsText" text="Proposed">
      <formula>NOT(ISERROR(SEARCH("Proposed",D20)))</formula>
    </cfRule>
    <cfRule type="containsText" dxfId="52" priority="103" operator="containsText" text="Review">
      <formula>NOT(ISERROR(SEARCH("Review",D20)))</formula>
    </cfRule>
    <cfRule type="containsText" dxfId="51" priority="194" stopIfTrue="1" operator="containsText" text="Terminated">
      <formula>NOT(ISERROR(SEARCH("Terminated",D20)))</formula>
    </cfRule>
    <cfRule type="containsText" dxfId="50" priority="193" operator="containsText" text="Overdue">
      <formula>NOT(ISERROR(SEARCH("Overdue",D20)))</formula>
    </cfRule>
    <cfRule type="containsText" dxfId="49" priority="192" operator="containsText" text="Paused">
      <formula>NOT(ISERROR(SEARCH("Paused",D20)))</formula>
    </cfRule>
    <cfRule type="containsText" dxfId="48" priority="149" operator="containsText" text="Finished">
      <formula>NOT(ISERROR(SEARCH("Finished",D20)))</formula>
    </cfRule>
    <cfRule type="containsText" dxfId="47" priority="148" operator="containsText" text="Ongoing">
      <formula>NOT(ISERROR(SEARCH("Ongoing",D20)))</formula>
    </cfRule>
    <cfRule type="containsText" dxfId="46" priority="147" operator="containsText" text="Not Started">
      <formula>NOT(ISERROR(SEARCH("Not Started",D20)))</formula>
    </cfRule>
    <cfRule type="containsText" dxfId="45" priority="146" stopIfTrue="1" operator="containsText" text="Unscheduled">
      <formula>NOT(ISERROR(SEARCH("Unscheduled",D20)))</formula>
    </cfRule>
    <cfRule type="containsText" dxfId="44" priority="143" stopIfTrue="1" operator="containsText" text="Approved">
      <formula>NOT(ISERROR(SEARCH("Approved",D20)))</formula>
    </cfRule>
  </conditionalFormatting>
  <conditionalFormatting sqref="F10:I10">
    <cfRule type="expression" dxfId="43" priority="2">
      <formula>$H$10&gt;$H$9</formula>
    </cfRule>
  </conditionalFormatting>
  <conditionalFormatting sqref="J20:J39">
    <cfRule type="colorScale" priority="1">
      <colorScale>
        <cfvo type="min"/>
        <cfvo type="percentile" val="50"/>
        <cfvo type="max"/>
        <color rgb="FFF8696B"/>
        <color rgb="FFFFEB84"/>
        <color rgb="FF63BE7B"/>
      </colorScale>
    </cfRule>
  </conditionalFormatting>
  <conditionalFormatting sqref="O20:O39">
    <cfRule type="dataBar" priority="198">
      <dataBar>
        <cfvo type="percent" val="0"/>
        <cfvo type="percent" val="100"/>
        <color rgb="FFB7D2FF"/>
      </dataBar>
      <extLst>
        <ext xmlns:x14="http://schemas.microsoft.com/office/spreadsheetml/2009/9/main" uri="{B025F937-C7B1-47D3-B67F-A62EFF666E3E}">
          <x14:id>{E0306729-0783-D244-B897-D32525FB47DD}</x14:id>
        </ext>
      </extLst>
    </cfRule>
  </conditionalFormatting>
  <conditionalFormatting sqref="O45:O49">
    <cfRule type="containsText" dxfId="42" priority="108" operator="containsText" text="Likely">
      <formula>NOT(ISERROR(SEARCH("Likely",O45)))</formula>
    </cfRule>
    <cfRule type="containsText" dxfId="41" priority="107" operator="containsText" text="Highly Likely">
      <formula>NOT(ISERROR(SEARCH("Highly Likely",O45)))</formula>
    </cfRule>
    <cfRule type="containsText" dxfId="40" priority="106" stopIfTrue="1" operator="containsText" text="Possible">
      <formula>NOT(ISERROR(SEARCH("Possible",O45)))</formula>
    </cfRule>
    <cfRule type="containsText" dxfId="39" priority="105" stopIfTrue="1" operator="containsText" text="Unlikely">
      <formula>NOT(ISERROR(SEARCH("Unlikely",O45)))</formula>
    </cfRule>
    <cfRule type="containsText" dxfId="38" priority="104" operator="containsText" text="Highly Unlikely">
      <formula>NOT(ISERROR(SEARCH("Highly Unlikely",O45)))</formula>
    </cfRule>
  </conditionalFormatting>
  <conditionalFormatting sqref="P20:P39 G45:G49">
    <cfRule type="containsText" dxfId="37" priority="127" operator="containsText" text="Likely">
      <formula>NOT(ISERROR(SEARCH("Likely",G20)))</formula>
    </cfRule>
    <cfRule type="containsText" dxfId="36" priority="126" operator="containsText" text="Highly Likely">
      <formula>NOT(ISERROR(SEARCH("Highly Likely",G20)))</formula>
    </cfRule>
    <cfRule type="containsText" dxfId="35" priority="124" stopIfTrue="1" operator="containsText" text="Possible">
      <formula>NOT(ISERROR(SEARCH("Possible",G20)))</formula>
    </cfRule>
    <cfRule type="containsText" dxfId="34" priority="123" stopIfTrue="1" operator="containsText" text="Unlikely">
      <formula>NOT(ISERROR(SEARCH("Unlikely",G20)))</formula>
    </cfRule>
    <cfRule type="containsText" dxfId="33" priority="122" operator="containsText" text="Highly Unlikely">
      <formula>NOT(ISERROR(SEARCH("Highly Unlikely",G20)))</formula>
    </cfRule>
  </conditionalFormatting>
  <conditionalFormatting sqref="P20:P39">
    <cfRule type="containsText" dxfId="32" priority="132" operator="containsText" text="EXTREME">
      <formula>NOT(ISERROR(SEARCH("EXTREME",P20)))</formula>
    </cfRule>
    <cfRule type="containsText" dxfId="31" priority="130" stopIfTrue="1" operator="containsText" text="MEDIUM">
      <formula>NOT(ISERROR(SEARCH("MEDIUM",P20)))</formula>
    </cfRule>
    <cfRule type="containsText" dxfId="30" priority="129" operator="containsText" text="LOW">
      <formula>NOT(ISERROR(SEARCH("LOW",P20)))</formula>
    </cfRule>
    <cfRule type="containsText" dxfId="29" priority="131" stopIfTrue="1" operator="containsText" text="HIGH">
      <formula>NOT(ISERROR(SEARCH("HIGH",P20)))</formula>
    </cfRule>
  </conditionalFormatting>
  <dataValidations count="3">
    <dataValidation type="list" allowBlank="1" showInputMessage="1" showErrorMessage="1" sqref="P20:P39" xr:uid="{F949D0D2-32D3-BF41-8364-63D0B3B1584A}">
      <formula1>$G$45:$G$49</formula1>
    </dataValidation>
    <dataValidation type="list" allowBlank="1" showInputMessage="1" showErrorMessage="1" sqref="E20:E39" xr:uid="{00000000-0002-0000-0000-000000000000}">
      <formula1>$B$45:$B$48</formula1>
    </dataValidation>
    <dataValidation type="list" allowBlank="1" showInputMessage="1" showErrorMessage="1" sqref="F20:F39" xr:uid="{00000000-0002-0000-0000-000002000000}">
      <formula1>$D$45:$D$54</formula1>
    </dataValidation>
  </dataValidations>
  <hyperlinks>
    <hyperlink ref="B57:H57" r:id="rId1" display="CLICK HERE TO CREATE IN SMARTSHEET" xr:uid="{ABCFD60F-EA95-7D49-A1B2-CB78F32B7640}"/>
  </hyperlinks>
  <pageMargins left="0.4" right="0.4" top="0.4" bottom="0.4" header="0" footer="0"/>
  <pageSetup scale="83" fitToWidth="2" fitToHeight="0" orientation="landscape" verticalDpi="0"/>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0306729-0783-D244-B897-D32525FB47DD}">
            <x14:dataBar minLength="0" maxLength="100" gradient="0" direction="leftToRight" axisPosition="none">
              <x14:cfvo type="percent">
                <xm:f>0</xm:f>
              </x14:cfvo>
              <x14:cfvo type="percent">
                <xm:f>100</xm:f>
              </x14:cfvo>
              <x14:negativeFillColor rgb="FFFFC000"/>
            </x14:dataBar>
          </x14:cfRule>
          <xm:sqref>O20:O39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15F2-B3A5-E249-9B33-F58B49106F74}">
  <sheetPr>
    <tabColor rgb="FFFFC000"/>
    <pageSetUpPr fitToPage="1"/>
  </sheetPr>
  <dimension ref="A1:ID54"/>
  <sheetViews>
    <sheetView showGridLines="0" zoomScaleNormal="100" workbookViewId="0">
      <selection activeCell="B5" sqref="B5:D5"/>
    </sheetView>
  </sheetViews>
  <sheetFormatPr baseColWidth="10" defaultColWidth="8.83203125" defaultRowHeight="15"/>
  <cols>
    <col min="1" max="1" width="3.33203125" customWidth="1"/>
    <col min="2" max="2" width="11.1640625" customWidth="1"/>
    <col min="3" max="3" width="22.83203125" customWidth="1"/>
    <col min="4" max="4" width="25.83203125" customWidth="1"/>
    <col min="5" max="5" width="11.83203125" customWidth="1"/>
    <col min="6" max="6" width="13.83203125" customWidth="1"/>
    <col min="7" max="7" width="22.5" customWidth="1"/>
    <col min="8" max="10" width="14.33203125" customWidth="1"/>
    <col min="11" max="12" width="11.83203125" customWidth="1"/>
    <col min="13" max="13" width="8.83203125" customWidth="1"/>
    <col min="14" max="14" width="10.83203125" customWidth="1"/>
    <col min="15" max="15" width="20.83203125" customWidth="1"/>
    <col min="16" max="16" width="14.83203125" customWidth="1"/>
    <col min="17" max="19" width="15.83203125" customWidth="1"/>
    <col min="20" max="20" width="26.5" customWidth="1"/>
  </cols>
  <sheetData>
    <row r="1" spans="1:238" s="15" customFormat="1" ht="42" customHeight="1">
      <c r="A1" s="14"/>
      <c r="B1" s="56" t="s">
        <v>66</v>
      </c>
      <c r="C1"/>
      <c r="D1"/>
      <c r="E1"/>
      <c r="F1"/>
      <c r="G1"/>
      <c r="H1"/>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row>
    <row r="2" spans="1:238" ht="45" customHeight="1">
      <c r="A2" s="7"/>
      <c r="B2" s="13" t="s">
        <v>0</v>
      </c>
      <c r="C2" s="8"/>
      <c r="D2" s="9"/>
      <c r="E2" s="9"/>
      <c r="F2" s="9"/>
      <c r="G2" s="9"/>
      <c r="H2" s="10"/>
      <c r="I2" s="9"/>
      <c r="J2" s="9"/>
      <c r="K2" s="9"/>
      <c r="L2" s="9"/>
      <c r="M2" s="9"/>
      <c r="O2" s="14"/>
      <c r="Q2" s="10"/>
    </row>
    <row r="3" spans="1:238" ht="37" customHeight="1">
      <c r="B3" s="27" t="s">
        <v>37</v>
      </c>
      <c r="C3" s="2"/>
      <c r="D3" s="2"/>
      <c r="E3" s="2"/>
      <c r="F3" s="2"/>
      <c r="G3" s="2"/>
      <c r="H3" s="2"/>
      <c r="O3" s="14"/>
    </row>
    <row r="4" spans="1:238" s="16" customFormat="1" ht="25" customHeight="1">
      <c r="B4" s="70" t="s">
        <v>16</v>
      </c>
      <c r="C4" s="70"/>
      <c r="D4" s="70"/>
      <c r="E4" s="59" t="s">
        <v>17</v>
      </c>
      <c r="F4" s="59"/>
      <c r="G4" s="59" t="s">
        <v>18</v>
      </c>
      <c r="H4" s="59"/>
      <c r="N4" s="17"/>
      <c r="O4" s="14"/>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row>
    <row r="5" spans="1:238" s="16" customFormat="1" ht="35" customHeight="1" thickBot="1">
      <c r="B5" s="71"/>
      <c r="C5" s="72"/>
      <c r="D5" s="73"/>
      <c r="E5" s="68"/>
      <c r="F5" s="69"/>
      <c r="G5" s="60"/>
      <c r="H5" s="61"/>
      <c r="N5" s="17"/>
      <c r="O5" s="14"/>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row>
    <row r="7" spans="1:238" ht="50" customHeight="1">
      <c r="B7" s="52" t="s">
        <v>108</v>
      </c>
      <c r="F7" s="52" t="s">
        <v>15</v>
      </c>
      <c r="K7" s="4"/>
      <c r="L7" s="22"/>
      <c r="M7" s="22"/>
    </row>
    <row r="8" spans="1:238" ht="50" customHeight="1">
      <c r="B8" s="75" t="s">
        <v>65</v>
      </c>
      <c r="C8" s="75"/>
      <c r="D8" s="53">
        <f>COUNTIF(B19:B38,"*")</f>
        <v>0</v>
      </c>
      <c r="F8" s="62" t="s">
        <v>101</v>
      </c>
      <c r="G8" s="62"/>
      <c r="H8" s="65">
        <f>SUM(PROJECTS2[Budget Planned])</f>
        <v>0</v>
      </c>
      <c r="I8" s="65"/>
      <c r="K8" s="4"/>
    </row>
    <row r="9" spans="1:238" s="16" customFormat="1" ht="50" customHeight="1">
      <c r="B9" s="76" t="s">
        <v>99</v>
      </c>
      <c r="C9" s="76"/>
      <c r="D9" s="54" t="str">
        <f>IFERROR(E50/D8,"")</f>
        <v/>
      </c>
      <c r="E9"/>
      <c r="F9" s="63" t="s">
        <v>102</v>
      </c>
      <c r="G9" s="63"/>
      <c r="H9" s="66">
        <f>SUM(PROJECTS2[Budget Actual])</f>
        <v>0</v>
      </c>
      <c r="I9" s="66"/>
      <c r="K9" s="4"/>
      <c r="L9"/>
      <c r="M9"/>
      <c r="N9" s="17"/>
      <c r="O9" s="14"/>
      <c r="P9" s="17"/>
      <c r="Q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row>
    <row r="10" spans="1:238" s="16" customFormat="1" ht="50" customHeight="1">
      <c r="B10" s="77" t="s">
        <v>100</v>
      </c>
      <c r="C10" s="77"/>
      <c r="D10" s="55" t="str">
        <f>IFERROR(E49/D8,"")</f>
        <v/>
      </c>
      <c r="E10"/>
      <c r="F10" s="64" t="s">
        <v>103</v>
      </c>
      <c r="G10" s="64"/>
      <c r="H10" s="67" t="str">
        <f>IFERROR(H9/H8,"–")</f>
        <v>–</v>
      </c>
      <c r="I10" s="67"/>
      <c r="K10" s="4"/>
      <c r="L10"/>
      <c r="M10"/>
      <c r="N10" s="17"/>
      <c r="O10" s="14"/>
      <c r="P10" s="17"/>
      <c r="Q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row>
    <row r="11" spans="1:238" s="16" customFormat="1" ht="25" customHeight="1">
      <c r="H11" s="17"/>
      <c r="I11" s="17"/>
      <c r="J11" s="17"/>
      <c r="K11" s="17"/>
      <c r="L11" s="17"/>
      <c r="M11" s="17"/>
      <c r="N11" s="17"/>
      <c r="O11" s="14"/>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row>
    <row r="12" spans="1:238" ht="35" customHeight="1">
      <c r="B12" s="74" t="s">
        <v>64</v>
      </c>
      <c r="C12" s="74"/>
      <c r="D12" s="74"/>
      <c r="E12" s="74"/>
      <c r="F12" s="74"/>
      <c r="G12" s="74"/>
      <c r="H12" s="74"/>
      <c r="I12" s="74"/>
      <c r="J12" s="58" t="s">
        <v>109</v>
      </c>
      <c r="K12" s="58"/>
      <c r="L12" s="58"/>
      <c r="M12" s="35"/>
      <c r="N12" s="35"/>
      <c r="O12" s="35"/>
      <c r="P12" s="4"/>
      <c r="Q12" s="4"/>
    </row>
    <row r="13" spans="1:238" ht="350" customHeight="1">
      <c r="G13" s="3"/>
      <c r="H13" s="4"/>
      <c r="I13" s="4"/>
      <c r="J13" s="58"/>
      <c r="K13" s="58"/>
      <c r="L13" s="58"/>
      <c r="M13" s="4"/>
      <c r="N13" s="4"/>
      <c r="O13" s="14"/>
      <c r="P13" s="4"/>
      <c r="Q13" s="4"/>
    </row>
    <row r="14" spans="1:238" ht="35" customHeight="1">
      <c r="B14" s="35"/>
      <c r="C14" s="2"/>
      <c r="D14" s="2"/>
      <c r="E14" s="35"/>
      <c r="F14" s="2"/>
      <c r="G14" s="26"/>
      <c r="H14" s="2"/>
      <c r="J14" s="57" t="s">
        <v>104</v>
      </c>
      <c r="K14" s="57"/>
      <c r="L14" s="57"/>
      <c r="M14" s="57"/>
      <c r="N14" s="57" t="s">
        <v>24</v>
      </c>
      <c r="O14" s="57"/>
      <c r="P14" s="35"/>
      <c r="Q14" s="35" t="s">
        <v>36</v>
      </c>
      <c r="R14" s="35"/>
      <c r="S14" s="35"/>
    </row>
    <row r="15" spans="1:238" ht="250" customHeight="1">
      <c r="B15" s="24"/>
      <c r="C15" s="2"/>
      <c r="D15" s="2"/>
      <c r="E15" s="2"/>
      <c r="F15" s="2"/>
      <c r="G15" s="2"/>
      <c r="H15" s="2"/>
    </row>
    <row r="16" spans="1:238" s="22" customFormat="1" ht="37" customHeight="1">
      <c r="B16" s="25"/>
      <c r="C16" s="23"/>
      <c r="D16" s="23"/>
      <c r="E16" s="23"/>
      <c r="F16" s="23"/>
      <c r="G16" s="23"/>
      <c r="H16" s="23"/>
    </row>
    <row r="17" spans="2:19" ht="40" customHeight="1">
      <c r="B17" s="26" t="s">
        <v>14</v>
      </c>
      <c r="C17" s="2"/>
      <c r="D17" s="2"/>
      <c r="E17" s="2"/>
      <c r="F17" s="2"/>
      <c r="G17" s="2"/>
      <c r="H17" s="2"/>
    </row>
    <row r="18" spans="2:19" s="1" customFormat="1" ht="54" customHeight="1">
      <c r="B18" s="29" t="s">
        <v>20</v>
      </c>
      <c r="C18" s="29" t="s">
        <v>5</v>
      </c>
      <c r="D18" s="29" t="s">
        <v>46</v>
      </c>
      <c r="E18" s="30" t="s">
        <v>4</v>
      </c>
      <c r="F18" s="30" t="s">
        <v>6</v>
      </c>
      <c r="G18" s="30" t="s">
        <v>47</v>
      </c>
      <c r="H18" s="31" t="s">
        <v>105</v>
      </c>
      <c r="I18" s="32" t="s">
        <v>106</v>
      </c>
      <c r="J18" s="33" t="s">
        <v>107</v>
      </c>
      <c r="K18" s="28" t="s">
        <v>44</v>
      </c>
      <c r="L18" s="28" t="s">
        <v>9</v>
      </c>
      <c r="M18" s="28" t="s">
        <v>45</v>
      </c>
      <c r="N18" s="28" t="s">
        <v>10</v>
      </c>
      <c r="O18" s="28" t="s">
        <v>110</v>
      </c>
      <c r="P18" s="30" t="s">
        <v>28</v>
      </c>
      <c r="Q18" s="30" t="s">
        <v>7</v>
      </c>
      <c r="R18" s="30" t="s">
        <v>42</v>
      </c>
      <c r="S18" s="30" t="s">
        <v>8</v>
      </c>
    </row>
    <row r="19" spans="2:19" s="1" customFormat="1" ht="25" customHeight="1">
      <c r="B19" s="19"/>
      <c r="C19" s="19"/>
      <c r="D19" s="19"/>
      <c r="E19" s="39"/>
      <c r="F19" s="19"/>
      <c r="G19" s="19"/>
      <c r="H19" s="50"/>
      <c r="I19" s="50"/>
      <c r="J19" s="51" t="str">
        <f>IF(PROJECTS2[[#This Row],[Budget Planned]]="","–",PROJECTS2[[#This Row],[Budget Planned]]-PROJECTS2[[#This Row],[Budget Actual]])</f>
        <v>–</v>
      </c>
      <c r="K19" s="20"/>
      <c r="L19" s="20"/>
      <c r="M19" s="48" t="str">
        <f>IF(PROJECTS2[[#This Row],[Expected Start Date]]=0,"",PROJECTS2[[#This Row],[Expected Date of Completion]]-PROJECTS2[[#This Row],[Expected Start Date]]+1)</f>
        <v/>
      </c>
      <c r="N19" s="18" t="str">
        <f ca="1">IF(PROJECTS2[[#This Row],[Expected Date of Completion]]="","–",(PROJECTS2[[#This Row],[Expected Date of Completion]]-TODAY()))</f>
        <v>–</v>
      </c>
      <c r="O19" s="21"/>
      <c r="P19" s="39"/>
      <c r="Q19" s="34"/>
      <c r="R19" s="34"/>
      <c r="S19" s="19"/>
    </row>
    <row r="20" spans="2:19" s="1" customFormat="1" ht="25" customHeight="1">
      <c r="B20" s="19"/>
      <c r="C20" s="19"/>
      <c r="D20" s="19"/>
      <c r="E20" s="39"/>
      <c r="F20" s="19"/>
      <c r="G20" s="19"/>
      <c r="H20" s="50"/>
      <c r="I20" s="50"/>
      <c r="J20" s="51" t="str">
        <f>IF(PROJECTS2[[#This Row],[Budget Planned]]="","–",PROJECTS2[[#This Row],[Budget Planned]]-PROJECTS2[[#This Row],[Budget Actual]])</f>
        <v>–</v>
      </c>
      <c r="K20" s="20"/>
      <c r="L20" s="20"/>
      <c r="M20" s="48" t="str">
        <f>IF(PROJECTS2[[#This Row],[Expected Start Date]]=0,"",PROJECTS2[[#This Row],[Expected Date of Completion]]-PROJECTS2[[#This Row],[Expected Start Date]]+1)</f>
        <v/>
      </c>
      <c r="N20" s="18" t="str">
        <f ca="1">IF(PROJECTS2[[#This Row],[Expected Date of Completion]]="","–",(PROJECTS2[[#This Row],[Expected Date of Completion]]-TODAY()))</f>
        <v>–</v>
      </c>
      <c r="O20" s="21"/>
      <c r="P20" s="39"/>
      <c r="Q20" s="34"/>
      <c r="R20" s="34"/>
      <c r="S20" s="19"/>
    </row>
    <row r="21" spans="2:19" s="1" customFormat="1" ht="25" customHeight="1">
      <c r="B21" s="19"/>
      <c r="C21" s="19"/>
      <c r="D21" s="19"/>
      <c r="E21" s="39"/>
      <c r="F21" s="19"/>
      <c r="G21" s="19"/>
      <c r="H21" s="50"/>
      <c r="I21" s="50"/>
      <c r="J21" s="51" t="str">
        <f>IF(PROJECTS2[[#This Row],[Budget Planned]]="","–",PROJECTS2[[#This Row],[Budget Planned]]-PROJECTS2[[#This Row],[Budget Actual]])</f>
        <v>–</v>
      </c>
      <c r="K21" s="20"/>
      <c r="L21" s="20"/>
      <c r="M21" s="48" t="str">
        <f>IF(PROJECTS2[[#This Row],[Expected Start Date]]=0,"",PROJECTS2[[#This Row],[Expected Date of Completion]]-PROJECTS2[[#This Row],[Expected Start Date]]+1)</f>
        <v/>
      </c>
      <c r="N21" s="18" t="str">
        <f ca="1">IF(PROJECTS2[[#This Row],[Expected Date of Completion]]="","–",(PROJECTS2[[#This Row],[Expected Date of Completion]]-TODAY()))</f>
        <v>–</v>
      </c>
      <c r="O21" s="21"/>
      <c r="P21" s="39"/>
      <c r="Q21" s="34"/>
      <c r="R21" s="34"/>
      <c r="S21" s="19"/>
    </row>
    <row r="22" spans="2:19" s="1" customFormat="1" ht="25" customHeight="1">
      <c r="B22" s="19"/>
      <c r="C22" s="19"/>
      <c r="D22" s="19"/>
      <c r="E22" s="39"/>
      <c r="F22" s="19"/>
      <c r="G22" s="19"/>
      <c r="H22" s="50"/>
      <c r="I22" s="50"/>
      <c r="J22" s="51" t="str">
        <f>IF(PROJECTS2[[#This Row],[Budget Planned]]="","–",PROJECTS2[[#This Row],[Budget Planned]]-PROJECTS2[[#This Row],[Budget Actual]])</f>
        <v>–</v>
      </c>
      <c r="K22" s="20"/>
      <c r="L22" s="20"/>
      <c r="M22" s="48" t="str">
        <f>IF(PROJECTS2[[#This Row],[Expected Start Date]]=0,"",PROJECTS2[[#This Row],[Expected Date of Completion]]-PROJECTS2[[#This Row],[Expected Start Date]]+1)</f>
        <v/>
      </c>
      <c r="N22" s="18" t="str">
        <f ca="1">IF(PROJECTS2[[#This Row],[Expected Date of Completion]]="","–",(PROJECTS2[[#This Row],[Expected Date of Completion]]-TODAY()))</f>
        <v>–</v>
      </c>
      <c r="O22" s="21"/>
      <c r="P22" s="39"/>
      <c r="Q22" s="34"/>
      <c r="R22" s="34"/>
      <c r="S22" s="19"/>
    </row>
    <row r="23" spans="2:19" s="1" customFormat="1" ht="25" customHeight="1">
      <c r="B23" s="19"/>
      <c r="C23" s="19"/>
      <c r="D23" s="19"/>
      <c r="E23" s="39"/>
      <c r="F23" s="19"/>
      <c r="G23" s="19"/>
      <c r="H23" s="50"/>
      <c r="I23" s="50"/>
      <c r="J23" s="51" t="str">
        <f>IF(PROJECTS2[[#This Row],[Budget Planned]]="","–",PROJECTS2[[#This Row],[Budget Planned]]-PROJECTS2[[#This Row],[Budget Actual]])</f>
        <v>–</v>
      </c>
      <c r="K23" s="20"/>
      <c r="L23" s="20"/>
      <c r="M23" s="48" t="str">
        <f>IF(PROJECTS2[[#This Row],[Expected Start Date]]=0,"",PROJECTS2[[#This Row],[Expected Date of Completion]]-PROJECTS2[[#This Row],[Expected Start Date]]+1)</f>
        <v/>
      </c>
      <c r="N23" s="18" t="str">
        <f ca="1">IF(PROJECTS2[[#This Row],[Expected Date of Completion]]="","–",(PROJECTS2[[#This Row],[Expected Date of Completion]]-TODAY()))</f>
        <v>–</v>
      </c>
      <c r="O23" s="21"/>
      <c r="P23" s="39"/>
      <c r="Q23" s="34"/>
      <c r="R23" s="34"/>
      <c r="S23" s="19"/>
    </row>
    <row r="24" spans="2:19" s="1" customFormat="1" ht="25" customHeight="1">
      <c r="B24" s="19"/>
      <c r="C24" s="19"/>
      <c r="D24" s="19"/>
      <c r="E24" s="39"/>
      <c r="F24" s="19"/>
      <c r="G24" s="19"/>
      <c r="H24" s="50"/>
      <c r="I24" s="50"/>
      <c r="J24" s="51" t="str">
        <f>IF(PROJECTS2[[#This Row],[Budget Planned]]="","–",PROJECTS2[[#This Row],[Budget Planned]]-PROJECTS2[[#This Row],[Budget Actual]])</f>
        <v>–</v>
      </c>
      <c r="K24" s="20"/>
      <c r="L24" s="20"/>
      <c r="M24" s="48" t="str">
        <f>IF(PROJECTS2[[#This Row],[Expected Start Date]]=0,"",PROJECTS2[[#This Row],[Expected Date of Completion]]-PROJECTS2[[#This Row],[Expected Start Date]]+1)</f>
        <v/>
      </c>
      <c r="N24" s="18" t="str">
        <f ca="1">IF(PROJECTS2[[#This Row],[Expected Date of Completion]]="","–",(PROJECTS2[[#This Row],[Expected Date of Completion]]-TODAY()))</f>
        <v>–</v>
      </c>
      <c r="O24" s="21"/>
      <c r="P24" s="39"/>
      <c r="Q24" s="34"/>
      <c r="R24" s="34"/>
      <c r="S24" s="19"/>
    </row>
    <row r="25" spans="2:19" s="1" customFormat="1" ht="25" customHeight="1">
      <c r="B25" s="19"/>
      <c r="C25" s="19"/>
      <c r="D25" s="19"/>
      <c r="E25" s="39"/>
      <c r="F25" s="19"/>
      <c r="G25" s="19"/>
      <c r="H25" s="50"/>
      <c r="I25" s="50"/>
      <c r="J25" s="51" t="str">
        <f>IF(PROJECTS2[[#This Row],[Budget Planned]]="","–",PROJECTS2[[#This Row],[Budget Planned]]-PROJECTS2[[#This Row],[Budget Actual]])</f>
        <v>–</v>
      </c>
      <c r="K25" s="20"/>
      <c r="L25" s="20"/>
      <c r="M25" s="48" t="str">
        <f>IF(PROJECTS2[[#This Row],[Expected Start Date]]=0,"",PROJECTS2[[#This Row],[Expected Date of Completion]]-PROJECTS2[[#This Row],[Expected Start Date]]+1)</f>
        <v/>
      </c>
      <c r="N25" s="18" t="str">
        <f ca="1">IF(PROJECTS2[[#This Row],[Expected Date of Completion]]="","–",(PROJECTS2[[#This Row],[Expected Date of Completion]]-TODAY()))</f>
        <v>–</v>
      </c>
      <c r="O25" s="21"/>
      <c r="P25" s="39"/>
      <c r="Q25" s="34"/>
      <c r="R25" s="34"/>
      <c r="S25" s="19"/>
    </row>
    <row r="26" spans="2:19" s="1" customFormat="1" ht="25" customHeight="1">
      <c r="B26" s="19"/>
      <c r="C26" s="19"/>
      <c r="D26" s="19"/>
      <c r="E26" s="39"/>
      <c r="F26" s="19"/>
      <c r="G26" s="19"/>
      <c r="H26" s="50"/>
      <c r="I26" s="50"/>
      <c r="J26" s="51" t="str">
        <f>IF(PROJECTS2[[#This Row],[Budget Planned]]="","–",PROJECTS2[[#This Row],[Budget Planned]]-PROJECTS2[[#This Row],[Budget Actual]])</f>
        <v>–</v>
      </c>
      <c r="K26" s="20"/>
      <c r="L26" s="20"/>
      <c r="M26" s="48" t="str">
        <f>IF(PROJECTS2[[#This Row],[Expected Start Date]]=0,"",PROJECTS2[[#This Row],[Expected Date of Completion]]-PROJECTS2[[#This Row],[Expected Start Date]]+1)</f>
        <v/>
      </c>
      <c r="N26" s="18" t="str">
        <f ca="1">IF(PROJECTS2[[#This Row],[Expected Date of Completion]]="","–",(PROJECTS2[[#This Row],[Expected Date of Completion]]-TODAY()))</f>
        <v>–</v>
      </c>
      <c r="O26" s="21"/>
      <c r="P26" s="39"/>
      <c r="Q26" s="34"/>
      <c r="R26" s="34"/>
      <c r="S26" s="19"/>
    </row>
    <row r="27" spans="2:19" s="1" customFormat="1" ht="25" customHeight="1">
      <c r="B27" s="19"/>
      <c r="C27" s="19"/>
      <c r="D27" s="19"/>
      <c r="E27" s="39"/>
      <c r="F27" s="19"/>
      <c r="G27" s="19"/>
      <c r="H27" s="50"/>
      <c r="I27" s="50"/>
      <c r="J27" s="51" t="str">
        <f>IF(PROJECTS2[[#This Row],[Budget Planned]]="","–",PROJECTS2[[#This Row],[Budget Planned]]-PROJECTS2[[#This Row],[Budget Actual]])</f>
        <v>–</v>
      </c>
      <c r="K27" s="20"/>
      <c r="L27" s="20"/>
      <c r="M27" s="48" t="str">
        <f>IF(PROJECTS2[[#This Row],[Expected Start Date]]=0,"",PROJECTS2[[#This Row],[Expected Date of Completion]]-PROJECTS2[[#This Row],[Expected Start Date]]+1)</f>
        <v/>
      </c>
      <c r="N27" s="18" t="str">
        <f ca="1">IF(PROJECTS2[[#This Row],[Expected Date of Completion]]="","–",(PROJECTS2[[#This Row],[Expected Date of Completion]]-TODAY()))</f>
        <v>–</v>
      </c>
      <c r="O27" s="21"/>
      <c r="P27" s="39"/>
      <c r="Q27" s="34"/>
      <c r="R27" s="34"/>
      <c r="S27" s="19"/>
    </row>
    <row r="28" spans="2:19" s="1" customFormat="1" ht="25" customHeight="1">
      <c r="B28" s="19"/>
      <c r="C28" s="19"/>
      <c r="D28" s="19"/>
      <c r="E28" s="39"/>
      <c r="F28" s="19"/>
      <c r="G28" s="19"/>
      <c r="H28" s="50"/>
      <c r="I28" s="50"/>
      <c r="J28" s="51" t="str">
        <f>IF(PROJECTS2[[#This Row],[Budget Planned]]="","–",PROJECTS2[[#This Row],[Budget Planned]]-PROJECTS2[[#This Row],[Budget Actual]])</f>
        <v>–</v>
      </c>
      <c r="K28" s="20"/>
      <c r="L28" s="20"/>
      <c r="M28" s="48" t="str">
        <f>IF(PROJECTS2[[#This Row],[Expected Start Date]]=0,"",PROJECTS2[[#This Row],[Expected Date of Completion]]-PROJECTS2[[#This Row],[Expected Start Date]]+1)</f>
        <v/>
      </c>
      <c r="N28" s="18" t="str">
        <f ca="1">IF(PROJECTS2[[#This Row],[Expected Date of Completion]]="","–",(PROJECTS2[[#This Row],[Expected Date of Completion]]-TODAY()))</f>
        <v>–</v>
      </c>
      <c r="O28" s="21"/>
      <c r="P28" s="39"/>
      <c r="Q28" s="34"/>
      <c r="R28" s="34"/>
      <c r="S28" s="19"/>
    </row>
    <row r="29" spans="2:19" s="1" customFormat="1" ht="25" customHeight="1">
      <c r="B29" s="19"/>
      <c r="C29" s="19"/>
      <c r="D29" s="19"/>
      <c r="E29" s="39"/>
      <c r="F29" s="19"/>
      <c r="G29" s="19"/>
      <c r="H29" s="50"/>
      <c r="I29" s="50"/>
      <c r="J29" s="51" t="str">
        <f>IF(PROJECTS2[[#This Row],[Budget Planned]]="","–",PROJECTS2[[#This Row],[Budget Planned]]-PROJECTS2[[#This Row],[Budget Actual]])</f>
        <v>–</v>
      </c>
      <c r="K29" s="20"/>
      <c r="L29" s="20"/>
      <c r="M29" s="48" t="str">
        <f>IF(PROJECTS2[[#This Row],[Expected Start Date]]=0,"",PROJECTS2[[#This Row],[Expected Date of Completion]]-PROJECTS2[[#This Row],[Expected Start Date]]+1)</f>
        <v/>
      </c>
      <c r="N29" s="18" t="str">
        <f ca="1">IF(PROJECTS2[[#This Row],[Expected Date of Completion]]="","–",(PROJECTS2[[#This Row],[Expected Date of Completion]]-TODAY()))</f>
        <v>–</v>
      </c>
      <c r="O29" s="21"/>
      <c r="P29" s="39"/>
      <c r="Q29" s="34"/>
      <c r="R29" s="34"/>
      <c r="S29" s="19"/>
    </row>
    <row r="30" spans="2:19" s="1" customFormat="1" ht="25" customHeight="1">
      <c r="B30" s="19"/>
      <c r="C30" s="19"/>
      <c r="D30" s="19"/>
      <c r="E30" s="39"/>
      <c r="F30" s="19"/>
      <c r="G30" s="19"/>
      <c r="H30" s="50"/>
      <c r="I30" s="50"/>
      <c r="J30" s="51" t="str">
        <f>IF(PROJECTS2[[#This Row],[Budget Planned]]="","–",PROJECTS2[[#This Row],[Budget Planned]]-PROJECTS2[[#This Row],[Budget Actual]])</f>
        <v>–</v>
      </c>
      <c r="K30" s="20"/>
      <c r="L30" s="20"/>
      <c r="M30" s="48" t="str">
        <f>IF(PROJECTS2[[#This Row],[Expected Start Date]]=0,"",PROJECTS2[[#This Row],[Expected Date of Completion]]-PROJECTS2[[#This Row],[Expected Start Date]]+1)</f>
        <v/>
      </c>
      <c r="N30" s="18" t="str">
        <f ca="1">IF(PROJECTS2[[#This Row],[Expected Date of Completion]]="","–",(PROJECTS2[[#This Row],[Expected Date of Completion]]-TODAY()))</f>
        <v>–</v>
      </c>
      <c r="O30" s="21"/>
      <c r="P30" s="39"/>
      <c r="Q30" s="34"/>
      <c r="R30" s="34"/>
      <c r="S30" s="19"/>
    </row>
    <row r="31" spans="2:19" s="1" customFormat="1" ht="25" customHeight="1">
      <c r="B31" s="19"/>
      <c r="C31" s="19"/>
      <c r="D31" s="19"/>
      <c r="E31" s="39"/>
      <c r="F31" s="19"/>
      <c r="G31" s="19"/>
      <c r="H31" s="50"/>
      <c r="I31" s="50"/>
      <c r="J31" s="51" t="str">
        <f>IF(PROJECTS2[[#This Row],[Budget Planned]]="","–",PROJECTS2[[#This Row],[Budget Planned]]-PROJECTS2[[#This Row],[Budget Actual]])</f>
        <v>–</v>
      </c>
      <c r="K31" s="20"/>
      <c r="L31" s="20"/>
      <c r="M31" s="48" t="str">
        <f>IF(PROJECTS2[[#This Row],[Expected Start Date]]=0,"",PROJECTS2[[#This Row],[Expected Date of Completion]]-PROJECTS2[[#This Row],[Expected Start Date]]+1)</f>
        <v/>
      </c>
      <c r="N31" s="18" t="str">
        <f ca="1">IF(PROJECTS2[[#This Row],[Expected Date of Completion]]="","–",(PROJECTS2[[#This Row],[Expected Date of Completion]]-TODAY()))</f>
        <v>–</v>
      </c>
      <c r="O31" s="21"/>
      <c r="P31" s="39"/>
      <c r="Q31" s="34"/>
      <c r="R31" s="34"/>
      <c r="S31" s="19"/>
    </row>
    <row r="32" spans="2:19" s="1" customFormat="1" ht="25" customHeight="1">
      <c r="B32" s="19"/>
      <c r="C32" s="19"/>
      <c r="D32" s="19"/>
      <c r="E32" s="39"/>
      <c r="F32" s="19"/>
      <c r="G32" s="19"/>
      <c r="H32" s="50"/>
      <c r="I32" s="50"/>
      <c r="J32" s="51" t="str">
        <f>IF(PROJECTS2[[#This Row],[Budget Planned]]="","–",PROJECTS2[[#This Row],[Budget Planned]]-PROJECTS2[[#This Row],[Budget Actual]])</f>
        <v>–</v>
      </c>
      <c r="K32" s="20"/>
      <c r="L32" s="20"/>
      <c r="M32" s="48" t="str">
        <f>IF(PROJECTS2[[#This Row],[Expected Start Date]]=0,"",PROJECTS2[[#This Row],[Expected Date of Completion]]-PROJECTS2[[#This Row],[Expected Start Date]]+1)</f>
        <v/>
      </c>
      <c r="N32" s="18" t="str">
        <f ca="1">IF(PROJECTS2[[#This Row],[Expected Date of Completion]]="","–",(PROJECTS2[[#This Row],[Expected Date of Completion]]-TODAY()))</f>
        <v>–</v>
      </c>
      <c r="O32" s="21"/>
      <c r="P32" s="39"/>
      <c r="Q32" s="34"/>
      <c r="R32" s="34"/>
      <c r="S32" s="19"/>
    </row>
    <row r="33" spans="2:26" s="1" customFormat="1" ht="25" customHeight="1">
      <c r="B33" s="19"/>
      <c r="C33" s="19"/>
      <c r="D33" s="19"/>
      <c r="E33" s="39"/>
      <c r="F33" s="19"/>
      <c r="G33" s="19"/>
      <c r="H33" s="50"/>
      <c r="I33" s="50"/>
      <c r="J33" s="51" t="str">
        <f>IF(PROJECTS2[[#This Row],[Budget Planned]]="","–",PROJECTS2[[#This Row],[Budget Planned]]-PROJECTS2[[#This Row],[Budget Actual]])</f>
        <v>–</v>
      </c>
      <c r="K33" s="20"/>
      <c r="L33" s="20"/>
      <c r="M33" s="48" t="str">
        <f>IF(PROJECTS2[[#This Row],[Expected Start Date]]=0,"",PROJECTS2[[#This Row],[Expected Date of Completion]]-PROJECTS2[[#This Row],[Expected Start Date]]+1)</f>
        <v/>
      </c>
      <c r="N33" s="18" t="str">
        <f ca="1">IF(PROJECTS2[[#This Row],[Expected Date of Completion]]="","–",(PROJECTS2[[#This Row],[Expected Date of Completion]]-TODAY()))</f>
        <v>–</v>
      </c>
      <c r="O33" s="21"/>
      <c r="P33" s="39"/>
      <c r="Q33" s="34"/>
      <c r="R33" s="34"/>
      <c r="S33" s="19"/>
    </row>
    <row r="34" spans="2:26" s="1" customFormat="1" ht="25" customHeight="1">
      <c r="B34" s="19"/>
      <c r="C34" s="19"/>
      <c r="D34" s="19"/>
      <c r="E34" s="39"/>
      <c r="F34" s="19"/>
      <c r="G34" s="19"/>
      <c r="H34" s="50"/>
      <c r="I34" s="50"/>
      <c r="J34" s="51" t="str">
        <f>IF(PROJECTS2[[#This Row],[Budget Planned]]="","–",PROJECTS2[[#This Row],[Budget Planned]]-PROJECTS2[[#This Row],[Budget Actual]])</f>
        <v>–</v>
      </c>
      <c r="K34" s="20"/>
      <c r="L34" s="20"/>
      <c r="M34" s="48" t="str">
        <f>IF(PROJECTS2[[#This Row],[Expected Start Date]]=0,"",PROJECTS2[[#This Row],[Expected Date of Completion]]-PROJECTS2[[#This Row],[Expected Start Date]]+1)</f>
        <v/>
      </c>
      <c r="N34" s="18" t="str">
        <f ca="1">IF(PROJECTS2[[#This Row],[Expected Date of Completion]]="","–",(PROJECTS2[[#This Row],[Expected Date of Completion]]-TODAY()))</f>
        <v>–</v>
      </c>
      <c r="O34" s="21"/>
      <c r="P34" s="39"/>
      <c r="Q34" s="34"/>
      <c r="R34" s="34"/>
      <c r="S34" s="19"/>
    </row>
    <row r="35" spans="2:26" s="1" customFormat="1" ht="25" customHeight="1">
      <c r="B35" s="19"/>
      <c r="C35" s="19"/>
      <c r="D35" s="19"/>
      <c r="E35" s="39"/>
      <c r="F35" s="19"/>
      <c r="G35" s="19"/>
      <c r="H35" s="50"/>
      <c r="I35" s="50"/>
      <c r="J35" s="51" t="str">
        <f>IF(PROJECTS2[[#This Row],[Budget Planned]]="","–",PROJECTS2[[#This Row],[Budget Planned]]-PROJECTS2[[#This Row],[Budget Actual]])</f>
        <v>–</v>
      </c>
      <c r="K35" s="20"/>
      <c r="L35" s="20"/>
      <c r="M35" s="48" t="str">
        <f>IF(PROJECTS2[[#This Row],[Expected Start Date]]=0,"",PROJECTS2[[#This Row],[Expected Date of Completion]]-PROJECTS2[[#This Row],[Expected Start Date]]+1)</f>
        <v/>
      </c>
      <c r="N35" s="18" t="str">
        <f ca="1">IF(PROJECTS2[[#This Row],[Expected Date of Completion]]="","–",(PROJECTS2[[#This Row],[Expected Date of Completion]]-TODAY()))</f>
        <v>–</v>
      </c>
      <c r="O35" s="21"/>
      <c r="P35" s="39"/>
      <c r="Q35" s="34"/>
      <c r="R35" s="34"/>
      <c r="S35" s="19"/>
    </row>
    <row r="36" spans="2:26" s="1" customFormat="1" ht="25" customHeight="1">
      <c r="B36" s="19"/>
      <c r="C36" s="19"/>
      <c r="D36" s="19"/>
      <c r="E36" s="39"/>
      <c r="F36" s="19"/>
      <c r="G36" s="19"/>
      <c r="H36" s="50"/>
      <c r="I36" s="50"/>
      <c r="J36" s="51" t="str">
        <f>IF(PROJECTS2[[#This Row],[Budget Planned]]="","–",PROJECTS2[[#This Row],[Budget Planned]]-PROJECTS2[[#This Row],[Budget Actual]])</f>
        <v>–</v>
      </c>
      <c r="K36" s="20"/>
      <c r="L36" s="20"/>
      <c r="M36" s="48" t="str">
        <f>IF(PROJECTS2[[#This Row],[Expected Start Date]]=0,"",PROJECTS2[[#This Row],[Expected Date of Completion]]-PROJECTS2[[#This Row],[Expected Start Date]]+1)</f>
        <v/>
      </c>
      <c r="N36" s="18" t="str">
        <f ca="1">IF(PROJECTS2[[#This Row],[Expected Date of Completion]]="","–",(PROJECTS2[[#This Row],[Expected Date of Completion]]-TODAY()))</f>
        <v>–</v>
      </c>
      <c r="O36" s="21"/>
      <c r="P36" s="39"/>
      <c r="Q36" s="34"/>
      <c r="R36" s="34"/>
      <c r="S36" s="19"/>
    </row>
    <row r="37" spans="2:26" s="1" customFormat="1" ht="25" customHeight="1">
      <c r="B37" s="19"/>
      <c r="C37" s="19"/>
      <c r="D37" s="19"/>
      <c r="E37" s="39"/>
      <c r="F37" s="19"/>
      <c r="G37" s="19"/>
      <c r="H37" s="50"/>
      <c r="I37" s="50"/>
      <c r="J37" s="51" t="str">
        <f>IF(PROJECTS2[[#This Row],[Budget Planned]]="","–",PROJECTS2[[#This Row],[Budget Planned]]-PROJECTS2[[#This Row],[Budget Actual]])</f>
        <v>–</v>
      </c>
      <c r="K37" s="20"/>
      <c r="L37" s="20"/>
      <c r="M37" s="48" t="str">
        <f>IF(PROJECTS2[[#This Row],[Expected Start Date]]=0,"",PROJECTS2[[#This Row],[Expected Date of Completion]]-PROJECTS2[[#This Row],[Expected Start Date]]+1)</f>
        <v/>
      </c>
      <c r="N37" s="18" t="str">
        <f ca="1">IF(PROJECTS2[[#This Row],[Expected Date of Completion]]="","–",(PROJECTS2[[#This Row],[Expected Date of Completion]]-TODAY()))</f>
        <v>–</v>
      </c>
      <c r="O37" s="21">
        <v>1</v>
      </c>
      <c r="P37" s="39"/>
      <c r="Q37" s="34"/>
      <c r="R37" s="34"/>
      <c r="S37" s="19"/>
    </row>
    <row r="38" spans="2:26" s="1" customFormat="1" ht="25" customHeight="1">
      <c r="B38" s="19"/>
      <c r="C38" s="19"/>
      <c r="D38" s="19"/>
      <c r="E38" s="39"/>
      <c r="F38" s="19"/>
      <c r="G38" s="19"/>
      <c r="H38" s="50"/>
      <c r="I38" s="50"/>
      <c r="J38" s="51" t="str">
        <f>IF(PROJECTS2[[#This Row],[Budget Planned]]="","–",PROJECTS2[[#This Row],[Budget Planned]]-PROJECTS2[[#This Row],[Budget Actual]])</f>
        <v>–</v>
      </c>
      <c r="K38" s="20"/>
      <c r="L38" s="20"/>
      <c r="M38" s="48" t="str">
        <f>IF(PROJECTS2[[#This Row],[Expected Start Date]]=0,"",PROJECTS2[[#This Row],[Expected Date of Completion]]-PROJECTS2[[#This Row],[Expected Start Date]]+1)</f>
        <v/>
      </c>
      <c r="N38" s="18" t="str">
        <f ca="1">IF(PROJECTS2[[#This Row],[Expected Date of Completion]]="","–",(PROJECTS2[[#This Row],[Expected Date of Completion]]-TODAY()))</f>
        <v>–</v>
      </c>
      <c r="O38" s="21">
        <v>0</v>
      </c>
      <c r="P38" s="39"/>
      <c r="Q38" s="34"/>
      <c r="R38" s="34"/>
      <c r="S38" s="19"/>
    </row>
    <row r="39" spans="2:26" ht="29" customHeight="1"/>
    <row r="40" spans="2:26" ht="35" customHeight="1">
      <c r="B40" s="26" t="s">
        <v>11</v>
      </c>
      <c r="C40" s="2"/>
      <c r="D40" s="2"/>
      <c r="E40" s="2"/>
      <c r="F40" s="2"/>
      <c r="G40" s="2"/>
      <c r="H40" s="2"/>
    </row>
    <row r="41" spans="2:26" ht="37" customHeight="1">
      <c r="B41" s="24" t="s">
        <v>37</v>
      </c>
      <c r="C41" s="2"/>
      <c r="D41" s="2"/>
      <c r="E41" s="2"/>
      <c r="F41" s="2"/>
      <c r="G41" s="2"/>
      <c r="H41" s="2"/>
      <c r="U41" s="22"/>
      <c r="V41" s="22"/>
      <c r="W41" s="22"/>
      <c r="X41" s="22"/>
      <c r="Y41" s="22"/>
      <c r="Z41" s="22"/>
    </row>
    <row r="42" spans="2:26" s="22" customFormat="1" ht="37" customHeight="1">
      <c r="B42" s="25" t="s">
        <v>12</v>
      </c>
      <c r="C42" s="23"/>
      <c r="D42" s="23"/>
      <c r="E42" s="23"/>
      <c r="F42" s="23"/>
      <c r="G42" s="23"/>
      <c r="H42" s="23"/>
      <c r="U42"/>
    </row>
    <row r="43" spans="2:26" ht="35" customHeight="1">
      <c r="B43" s="38" t="s">
        <v>25</v>
      </c>
      <c r="C43" s="37" t="s">
        <v>26</v>
      </c>
      <c r="D43" s="38" t="s">
        <v>23</v>
      </c>
      <c r="E43" s="37" t="s">
        <v>22</v>
      </c>
      <c r="G43" s="38" t="s">
        <v>34</v>
      </c>
      <c r="H43" s="37" t="s">
        <v>35</v>
      </c>
      <c r="I43" s="5"/>
      <c r="N43" s="5"/>
      <c r="O43" s="37"/>
      <c r="P43" s="37"/>
    </row>
    <row r="44" spans="2:26" ht="25" customHeight="1">
      <c r="B44" s="40" t="s">
        <v>38</v>
      </c>
      <c r="C44" s="37">
        <f>COUNTIFS(PROJECTS2[Priority],B44)</f>
        <v>0</v>
      </c>
      <c r="D44" s="36" t="s">
        <v>21</v>
      </c>
      <c r="E44" s="37">
        <f>COUNTIFS(PROJECTS2[Status],D44)</f>
        <v>0</v>
      </c>
      <c r="G44" s="39" t="s">
        <v>29</v>
      </c>
      <c r="H44" s="37">
        <f>COUNTIFS(PROJECTS2[Risk Level],G44)</f>
        <v>0</v>
      </c>
      <c r="I44" s="5"/>
      <c r="N44" s="5"/>
      <c r="O44" s="49"/>
      <c r="P44" s="37"/>
    </row>
    <row r="45" spans="2:26" ht="25" customHeight="1">
      <c r="B45" s="41" t="s">
        <v>39</v>
      </c>
      <c r="C45" s="37">
        <f>COUNTIFS(PROJECTS2[Priority],B45)</f>
        <v>0</v>
      </c>
      <c r="D45" s="36" t="s">
        <v>54</v>
      </c>
      <c r="E45" s="37">
        <f>COUNTIFS(PROJECTS2[Status],D45)</f>
        <v>0</v>
      </c>
      <c r="G45" s="44" t="s">
        <v>30</v>
      </c>
      <c r="H45" s="37">
        <f>COUNTIFS(PROJECTS2[Risk Level],G45)</f>
        <v>0</v>
      </c>
      <c r="I45" s="5"/>
      <c r="N45" s="5"/>
      <c r="O45" s="37"/>
      <c r="P45" s="37"/>
    </row>
    <row r="46" spans="2:26" ht="25" customHeight="1">
      <c r="B46" s="42" t="s">
        <v>40</v>
      </c>
      <c r="C46" s="37">
        <f>COUNTIFS(PROJECTS2[Priority],B46)</f>
        <v>0</v>
      </c>
      <c r="D46" s="36" t="s">
        <v>49</v>
      </c>
      <c r="E46" s="37">
        <f>COUNTIFS(PROJECTS2[Status],D46)</f>
        <v>0</v>
      </c>
      <c r="G46" s="45" t="s">
        <v>31</v>
      </c>
      <c r="H46" s="37">
        <f>COUNTIFS(PROJECTS2[Risk Level],G46)</f>
        <v>0</v>
      </c>
      <c r="I46" s="5"/>
      <c r="N46" s="5"/>
      <c r="O46" s="37"/>
      <c r="P46" s="37"/>
    </row>
    <row r="47" spans="2:26" ht="25" customHeight="1">
      <c r="B47" s="43" t="s">
        <v>41</v>
      </c>
      <c r="C47" s="37">
        <f>COUNTIFS(PROJECTS2[Priority],B47)</f>
        <v>0</v>
      </c>
      <c r="D47" s="36" t="s">
        <v>55</v>
      </c>
      <c r="E47" s="37">
        <f>COUNTIFS(PROJECTS2[Status],D47)</f>
        <v>0</v>
      </c>
      <c r="G47" s="46" t="s">
        <v>32</v>
      </c>
      <c r="H47" s="37">
        <f>COUNTIFS(PROJECTS2[Risk Level],G47)</f>
        <v>0</v>
      </c>
      <c r="I47" s="5"/>
      <c r="N47" s="5"/>
      <c r="O47" s="37"/>
      <c r="P47" s="37"/>
    </row>
    <row r="48" spans="2:26" ht="25" customHeight="1">
      <c r="B48" s="5"/>
      <c r="D48" s="36" t="s">
        <v>3</v>
      </c>
      <c r="E48" s="37">
        <f>COUNTIFS(PROJECTS2[Status],D48)</f>
        <v>0</v>
      </c>
      <c r="G48" s="47" t="s">
        <v>33</v>
      </c>
      <c r="H48" s="37">
        <f>COUNTIFS(PROJECTS2[Risk Level],G48)</f>
        <v>0</v>
      </c>
      <c r="I48" s="5"/>
      <c r="N48" s="5"/>
      <c r="O48" s="37"/>
      <c r="P48" s="37"/>
    </row>
    <row r="49" spans="2:16" ht="25" customHeight="1">
      <c r="B49" s="5"/>
      <c r="D49" s="36" t="s">
        <v>50</v>
      </c>
      <c r="E49" s="37">
        <f>COUNTIFS(PROJECTS2[Status],D49)</f>
        <v>0</v>
      </c>
      <c r="G49" s="5"/>
      <c r="H49" s="5"/>
      <c r="I49" s="5"/>
      <c r="N49" s="5"/>
      <c r="O49" s="37"/>
      <c r="P49" s="37"/>
    </row>
    <row r="50" spans="2:16" ht="25" customHeight="1">
      <c r="B50" s="5"/>
      <c r="D50" s="36" t="s">
        <v>51</v>
      </c>
      <c r="E50" s="37">
        <f>COUNTIFS(PROJECTS2[Status],D50)</f>
        <v>0</v>
      </c>
      <c r="G50" s="5"/>
      <c r="H50" s="5"/>
      <c r="I50" s="1"/>
      <c r="N50" s="1"/>
      <c r="O50" s="37"/>
      <c r="P50" s="37"/>
    </row>
    <row r="51" spans="2:16" ht="25" customHeight="1">
      <c r="B51" s="2"/>
      <c r="D51" s="36" t="s">
        <v>52</v>
      </c>
      <c r="E51" s="37">
        <f>COUNTIFS(PROJECTS2[Status],D51)</f>
        <v>0</v>
      </c>
      <c r="G51" s="2"/>
      <c r="H51" s="2"/>
      <c r="O51" s="49"/>
      <c r="P51" s="37"/>
    </row>
    <row r="52" spans="2:16" ht="25" customHeight="1">
      <c r="B52" s="2"/>
      <c r="D52" s="6" t="s">
        <v>48</v>
      </c>
      <c r="E52" s="37">
        <f>COUNTIFS(PROJECTS2[Status],D52)</f>
        <v>0</v>
      </c>
      <c r="G52" s="2"/>
      <c r="H52" s="2"/>
      <c r="O52" s="49"/>
      <c r="P52" s="37"/>
    </row>
    <row r="53" spans="2:16" ht="25" customHeight="1">
      <c r="B53" s="2"/>
      <c r="D53" s="6" t="s">
        <v>53</v>
      </c>
      <c r="E53" s="37">
        <f>COUNTIFS(PROJECTS2[Status],D53)</f>
        <v>0</v>
      </c>
      <c r="G53" s="2"/>
      <c r="H53" s="2"/>
      <c r="O53" s="49"/>
      <c r="P53" s="37"/>
    </row>
    <row r="54" spans="2:16" ht="25" customHeight="1">
      <c r="O54" s="49"/>
      <c r="P54" s="37"/>
    </row>
  </sheetData>
  <mergeCells count="19">
    <mergeCell ref="B4:D4"/>
    <mergeCell ref="E4:F4"/>
    <mergeCell ref="G4:H4"/>
    <mergeCell ref="B5:D5"/>
    <mergeCell ref="E5:F5"/>
    <mergeCell ref="G5:H5"/>
    <mergeCell ref="B8:C8"/>
    <mergeCell ref="F8:G8"/>
    <mergeCell ref="H8:I8"/>
    <mergeCell ref="B9:C9"/>
    <mergeCell ref="F9:G9"/>
    <mergeCell ref="H9:I9"/>
    <mergeCell ref="N14:O14"/>
    <mergeCell ref="B10:C10"/>
    <mergeCell ref="F10:G10"/>
    <mergeCell ref="H10:I10"/>
    <mergeCell ref="B12:I12"/>
    <mergeCell ref="J12:L13"/>
    <mergeCell ref="J14:M14"/>
  </mergeCells>
  <conditionalFormatting sqref="E19:E38 B44:B47">
    <cfRule type="containsText" dxfId="28" priority="27" operator="containsText" text="EXTREME">
      <formula>NOT(ISERROR(SEARCH("EXTREME",B19)))</formula>
    </cfRule>
    <cfRule type="containsText" dxfId="27" priority="26" stopIfTrue="1" operator="containsText" text="HIGH">
      <formula>NOT(ISERROR(SEARCH("HIGH",B19)))</formula>
    </cfRule>
    <cfRule type="containsText" dxfId="26" priority="25" stopIfTrue="1" operator="containsText" text="MEDIUM">
      <formula>NOT(ISERROR(SEARCH("MEDIUM",B19)))</formula>
    </cfRule>
    <cfRule type="containsText" dxfId="25" priority="24" operator="containsText" text="LOW">
      <formula>NOT(ISERROR(SEARCH("LOW",B19)))</formula>
    </cfRule>
  </conditionalFormatting>
  <conditionalFormatting sqref="F19:F38 D44:D53">
    <cfRule type="containsText" dxfId="24" priority="18" operator="containsText" text="Proposed">
      <formula>NOT(ISERROR(SEARCH("Proposed",D19)))</formula>
    </cfRule>
    <cfRule type="containsText" dxfId="23" priority="3" operator="containsText" text="Review">
      <formula>NOT(ISERROR(SEARCH("Review",D19)))</formula>
    </cfRule>
    <cfRule type="containsText" dxfId="22" priority="30" stopIfTrue="1" operator="containsText" text="Terminated">
      <formula>NOT(ISERROR(SEARCH("Terminated",D19)))</formula>
    </cfRule>
    <cfRule type="containsText" dxfId="21" priority="29" operator="containsText" text="Overdue">
      <formula>NOT(ISERROR(SEARCH("Overdue",D19)))</formula>
    </cfRule>
    <cfRule type="containsText" dxfId="20" priority="28" operator="containsText" text="Paused">
      <formula>NOT(ISERROR(SEARCH("Paused",D19)))</formula>
    </cfRule>
    <cfRule type="containsText" dxfId="19" priority="23" operator="containsText" text="Finished">
      <formula>NOT(ISERROR(SEARCH("Finished",D19)))</formula>
    </cfRule>
    <cfRule type="containsText" dxfId="18" priority="22" operator="containsText" text="Ongoing">
      <formula>NOT(ISERROR(SEARCH("Ongoing",D19)))</formula>
    </cfRule>
    <cfRule type="containsText" dxfId="17" priority="21" operator="containsText" text="Not Started">
      <formula>NOT(ISERROR(SEARCH("Not Started",D19)))</formula>
    </cfRule>
    <cfRule type="containsText" dxfId="16" priority="20" stopIfTrue="1" operator="containsText" text="Unscheduled">
      <formula>NOT(ISERROR(SEARCH("Unscheduled",D19)))</formula>
    </cfRule>
    <cfRule type="containsText" dxfId="15" priority="19" stopIfTrue="1" operator="containsText" text="Approved">
      <formula>NOT(ISERROR(SEARCH("Approved",D19)))</formula>
    </cfRule>
  </conditionalFormatting>
  <conditionalFormatting sqref="F9:I9">
    <cfRule type="expression" dxfId="14" priority="2">
      <formula>$H$9&gt;$H$8</formula>
    </cfRule>
  </conditionalFormatting>
  <conditionalFormatting sqref="J19:J38">
    <cfRule type="colorScale" priority="1">
      <colorScale>
        <cfvo type="min"/>
        <cfvo type="percentile" val="50"/>
        <cfvo type="max"/>
        <color rgb="FFF8696B"/>
        <color rgb="FFFFEB84"/>
        <color rgb="FF63BE7B"/>
      </colorScale>
    </cfRule>
  </conditionalFormatting>
  <conditionalFormatting sqref="O19:O38">
    <cfRule type="dataBar" priority="31">
      <dataBar>
        <cfvo type="percent" val="0"/>
        <cfvo type="percent" val="100"/>
        <color rgb="FFB7D2FF"/>
      </dataBar>
      <extLst>
        <ext xmlns:x14="http://schemas.microsoft.com/office/spreadsheetml/2009/9/main" uri="{B025F937-C7B1-47D3-B67F-A62EFF666E3E}">
          <x14:id>{F15BD0C7-5C06-7B44-A86E-E8FBECE84A5A}</x14:id>
        </ext>
      </extLst>
    </cfRule>
  </conditionalFormatting>
  <conditionalFormatting sqref="O44:O48">
    <cfRule type="containsText" dxfId="13" priority="8" operator="containsText" text="Likely">
      <formula>NOT(ISERROR(SEARCH("Likely",O44)))</formula>
    </cfRule>
    <cfRule type="containsText" dxfId="12" priority="7" operator="containsText" text="Highly Likely">
      <formula>NOT(ISERROR(SEARCH("Highly Likely",O44)))</formula>
    </cfRule>
    <cfRule type="containsText" dxfId="11" priority="6" stopIfTrue="1" operator="containsText" text="Possible">
      <formula>NOT(ISERROR(SEARCH("Possible",O44)))</formula>
    </cfRule>
    <cfRule type="containsText" dxfId="10" priority="5" stopIfTrue="1" operator="containsText" text="Unlikely">
      <formula>NOT(ISERROR(SEARCH("Unlikely",O44)))</formula>
    </cfRule>
    <cfRule type="containsText" dxfId="9" priority="4" operator="containsText" text="Highly Unlikely">
      <formula>NOT(ISERROR(SEARCH("Highly Unlikely",O44)))</formula>
    </cfRule>
  </conditionalFormatting>
  <conditionalFormatting sqref="P19:P38 G44:G48">
    <cfRule type="containsText" dxfId="8" priority="13" operator="containsText" text="Likely">
      <formula>NOT(ISERROR(SEARCH("Likely",G19)))</formula>
    </cfRule>
    <cfRule type="containsText" dxfId="7" priority="12" operator="containsText" text="Highly Likely">
      <formula>NOT(ISERROR(SEARCH("Highly Likely",G19)))</formula>
    </cfRule>
    <cfRule type="containsText" dxfId="6" priority="11" stopIfTrue="1" operator="containsText" text="Possible">
      <formula>NOT(ISERROR(SEARCH("Possible",G19)))</formula>
    </cfRule>
    <cfRule type="containsText" dxfId="5" priority="10" stopIfTrue="1" operator="containsText" text="Unlikely">
      <formula>NOT(ISERROR(SEARCH("Unlikely",G19)))</formula>
    </cfRule>
    <cfRule type="containsText" dxfId="4" priority="9" operator="containsText" text="Highly Unlikely">
      <formula>NOT(ISERROR(SEARCH("Highly Unlikely",G19)))</formula>
    </cfRule>
  </conditionalFormatting>
  <conditionalFormatting sqref="P19:P38">
    <cfRule type="containsText" dxfId="3" priority="17" operator="containsText" text="EXTREME">
      <formula>NOT(ISERROR(SEARCH("EXTREME",P19)))</formula>
    </cfRule>
    <cfRule type="containsText" dxfId="2" priority="15" stopIfTrue="1" operator="containsText" text="MEDIUM">
      <formula>NOT(ISERROR(SEARCH("MEDIUM",P19)))</formula>
    </cfRule>
    <cfRule type="containsText" dxfId="1" priority="14" operator="containsText" text="LOW">
      <formula>NOT(ISERROR(SEARCH("LOW",P19)))</formula>
    </cfRule>
    <cfRule type="containsText" dxfId="0" priority="16" stopIfTrue="1" operator="containsText" text="HIGH">
      <formula>NOT(ISERROR(SEARCH("HIGH",P19)))</formula>
    </cfRule>
  </conditionalFormatting>
  <dataValidations count="3">
    <dataValidation type="list" allowBlank="1" showInputMessage="1" showErrorMessage="1" sqref="F19:F38" xr:uid="{BA46F5D8-7916-2840-92C4-999B19E26091}">
      <formula1>$D$44:$D$53</formula1>
    </dataValidation>
    <dataValidation type="list" allowBlank="1" showInputMessage="1" showErrorMessage="1" sqref="E19:E38" xr:uid="{954783CB-CC90-EF45-8BDD-498F6B02C2FC}">
      <formula1>$B$44:$B$47</formula1>
    </dataValidation>
    <dataValidation type="list" allowBlank="1" showInputMessage="1" showErrorMessage="1" sqref="P19:P38" xr:uid="{1D294FE5-F71F-E545-B551-C6E861834AA2}">
      <formula1>$G$44:$G$48</formula1>
    </dataValidation>
  </dataValidations>
  <pageMargins left="0.4" right="0.4" top="0.4" bottom="0.4" header="0" footer="0"/>
  <pageSetup scale="83" fitToWidth="2" fitToHeight="0" orientation="landscape" verticalDpi="0"/>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15BD0C7-5C06-7B44-A86E-E8FBECE84A5A}">
            <x14:dataBar minLength="0" maxLength="100" gradient="0" direction="leftToRight" axisPosition="none">
              <x14:cfvo type="percent">
                <xm:f>0</xm:f>
              </x14:cfvo>
              <x14:cfvo type="percent">
                <xm:f>100</xm:f>
              </x14:cfvo>
              <x14:negativeFillColor rgb="FFFFC000"/>
            </x14:dataBar>
          </x14:cfRule>
          <xm:sqref>O19:O38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89EC-0480-A840-84A8-C092A640C9CB}">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111" customHeight="1">
      <c r="B2" s="12"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Financial Dashboard</vt:lpstr>
      <vt:lpstr>BLANK - Financial Dashboard</vt:lpstr>
      <vt:lpstr>- Disclaimer -</vt:lpstr>
      <vt:lpstr>'BLANK - Financial Dashboard'!Print_Area</vt:lpstr>
      <vt:lpstr>'EX - Financial Dashboard'!Print_Area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2015-10-19T18:36:58Z</cp:lastPrinted>
  <dcterms:created xsi:type="dcterms:W3CDTF">2015-10-19T17:42:33Z</dcterms:created>
  <dcterms:modified xsi:type="dcterms:W3CDTF">2024-11-08T03:00:58Z</dcterms:modified>
</cp:coreProperties>
</file>