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3"/>
  <workbookPr autoCompressPictures="0"/>
  <mc:AlternateContent xmlns:mc="http://schemas.openxmlformats.org/markup-compatibility/2006">
    <mc:Choice Requires="x15">
      <x15ac:absPath xmlns:x15ac="http://schemas.microsoft.com/office/spreadsheetml/2010/11/ac" url="/Users/megan/Desktop/Smartsheet/Templates - Project Portfolio Dashboards Templates/"/>
    </mc:Choice>
  </mc:AlternateContent>
  <xr:revisionPtr revIDLastSave="0" documentId="13_ncr:1_{CE9E25C7-043D-4A43-8C90-BC44F3D0348D}" xr6:coauthVersionLast="47" xr6:coauthVersionMax="47" xr10:uidLastSave="{00000000-0000-0000-0000-000000000000}"/>
  <bookViews>
    <workbookView xWindow="0" yWindow="500" windowWidth="26680" windowHeight="16280" xr2:uid="{00000000-000D-0000-FFFF-FFFF00000000}"/>
  </bookViews>
  <sheets>
    <sheet name="EXAMPLE  Project Portfolio Dash" sheetId="4" r:id="rId1"/>
    <sheet name="BLANK - Project Portfolio Dash" sheetId="10" r:id="rId2"/>
    <sheet name="- Disclaimer -" sheetId="9" r:id="rId3"/>
  </sheets>
  <externalReferences>
    <externalReference r:id="rId4"/>
    <externalReference r:id="rId5"/>
  </externalReferences>
  <definedNames>
    <definedName name="Interval">'[1]Office Work Schedule'!#REF!</definedName>
    <definedName name="_xlnm.Print_Area" localSheetId="1">'BLANK - Project Portfolio Dash'!$B$1:$T$30</definedName>
    <definedName name="_xlnm.Print_Area" localSheetId="0">'EXAMPLE  Project Portfolio Dash'!$B$2:$T$31</definedName>
    <definedName name="Priority" localSheetId="2">#REF!</definedName>
    <definedName name="Priority">#REF!</definedName>
    <definedName name="ScheduleStart">'[1]Office Work Schedule'!#REF!</definedName>
    <definedName name="Status">#REF!</definedName>
    <definedName name="Type" localSheetId="2">'[2]Maintenance Work Order'!#REF!</definedName>
    <definedName name="Type" localSheetId="1">'BLANK - Project Portfolio Dash'!#REF!</definedName>
    <definedName name="Type" localSheetId="0">'EXAMPLE  Project Portfolio Dash'!#REF!</definedName>
    <definedName name="Type">#REF!</definedName>
    <definedName name="YesNo">#REF!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52" i="10" l="1"/>
  <c r="O51" i="10"/>
  <c r="O50" i="10"/>
  <c r="O49" i="10"/>
  <c r="O48" i="10"/>
  <c r="O47" i="10"/>
  <c r="O46" i="10"/>
  <c r="O45" i="10"/>
  <c r="O44" i="10"/>
  <c r="G44" i="10"/>
  <c r="O43" i="10"/>
  <c r="G43" i="10"/>
  <c r="O42" i="10"/>
  <c r="G42" i="10"/>
  <c r="O41" i="10"/>
  <c r="G41" i="10"/>
  <c r="O40" i="10"/>
  <c r="I40" i="10"/>
  <c r="G40" i="10"/>
  <c r="C40" i="10"/>
  <c r="O39" i="10"/>
  <c r="I39" i="10"/>
  <c r="G39" i="10"/>
  <c r="E39" i="10"/>
  <c r="C39" i="10"/>
  <c r="O38" i="10"/>
  <c r="I38" i="10"/>
  <c r="G38" i="10"/>
  <c r="E38" i="10"/>
  <c r="C38" i="10"/>
  <c r="O37" i="10"/>
  <c r="I37" i="10"/>
  <c r="G37" i="10"/>
  <c r="E37" i="10"/>
  <c r="C37" i="10"/>
  <c r="O36" i="10"/>
  <c r="I36" i="10"/>
  <c r="G36" i="10"/>
  <c r="E36" i="10"/>
  <c r="C36" i="10"/>
  <c r="M30" i="10"/>
  <c r="K30" i="10"/>
  <c r="M29" i="10"/>
  <c r="K29" i="10"/>
  <c r="M28" i="10"/>
  <c r="K28" i="10"/>
  <c r="M27" i="10"/>
  <c r="K27" i="10"/>
  <c r="M26" i="10"/>
  <c r="K26" i="10"/>
  <c r="M25" i="10"/>
  <c r="K25" i="10"/>
  <c r="M24" i="10"/>
  <c r="K24" i="10"/>
  <c r="M23" i="10"/>
  <c r="K23" i="10"/>
  <c r="M22" i="10"/>
  <c r="K22" i="10"/>
  <c r="M21" i="10"/>
  <c r="K21" i="10"/>
  <c r="M20" i="10"/>
  <c r="K20" i="10"/>
  <c r="M19" i="10"/>
  <c r="K19" i="10"/>
  <c r="M18" i="10"/>
  <c r="K18" i="10"/>
  <c r="M17" i="10"/>
  <c r="K17" i="10"/>
  <c r="D10" i="10" s="1"/>
  <c r="D9" i="10"/>
  <c r="D8" i="10"/>
  <c r="H5" i="10"/>
  <c r="O38" i="4"/>
  <c r="O39" i="4"/>
  <c r="O40" i="4"/>
  <c r="O41" i="4"/>
  <c r="O42" i="4"/>
  <c r="O43" i="4"/>
  <c r="O44" i="4"/>
  <c r="O45" i="4"/>
  <c r="O46" i="4"/>
  <c r="O47" i="4"/>
  <c r="O48" i="4"/>
  <c r="O49" i="4"/>
  <c r="O50" i="4"/>
  <c r="O51" i="4"/>
  <c r="O52" i="4"/>
  <c r="O53" i="4"/>
  <c r="O37" i="4"/>
  <c r="I38" i="4"/>
  <c r="I39" i="4"/>
  <c r="I40" i="4"/>
  <c r="I41" i="4"/>
  <c r="I37" i="4"/>
  <c r="E38" i="4" l="1"/>
  <c r="E39" i="4"/>
  <c r="E40" i="4"/>
  <c r="E37" i="4"/>
  <c r="C38" i="4"/>
  <c r="C39" i="4"/>
  <c r="C40" i="4"/>
  <c r="C41" i="4"/>
  <c r="C37" i="4"/>
  <c r="G38" i="4"/>
  <c r="G39" i="4"/>
  <c r="G40" i="4"/>
  <c r="G41" i="4"/>
  <c r="G42" i="4"/>
  <c r="G43" i="4"/>
  <c r="G44" i="4"/>
  <c r="G45" i="4"/>
  <c r="G37" i="4"/>
  <c r="D10" i="4"/>
  <c r="D9" i="4"/>
  <c r="K18" i="4"/>
  <c r="K19" i="4"/>
  <c r="K20" i="4"/>
  <c r="K21" i="4"/>
  <c r="K22" i="4"/>
  <c r="K23" i="4"/>
  <c r="K24" i="4"/>
  <c r="K25" i="4"/>
  <c r="K26" i="4"/>
  <c r="K27" i="4"/>
  <c r="K28" i="4"/>
  <c r="K29" i="4"/>
  <c r="K30" i="4"/>
  <c r="K31" i="4"/>
  <c r="H6" i="4"/>
  <c r="M18" i="4"/>
  <c r="M19" i="4"/>
  <c r="M20" i="4"/>
  <c r="M21" i="4"/>
  <c r="M22" i="4"/>
  <c r="M23" i="4"/>
  <c r="M24" i="4"/>
  <c r="M25" i="4"/>
  <c r="M26" i="4"/>
  <c r="M27" i="4"/>
  <c r="M28" i="4"/>
  <c r="M29" i="4"/>
  <c r="M30" i="4"/>
  <c r="M31" i="4"/>
  <c r="D11" i="4" l="1"/>
</calcChain>
</file>

<file path=xl/sharedStrings.xml><?xml version="1.0" encoding="utf-8"?>
<sst xmlns="http://schemas.openxmlformats.org/spreadsheetml/2006/main" count="259" uniqueCount="108">
  <si>
    <t xml:space="preserve">       </t>
  </si>
  <si>
    <t xml:space="preserve">Enter project data below; charts, graphs, and summary info will populate automatically.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</si>
  <si>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</si>
  <si>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</si>
  <si>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On Hold</t>
  </si>
  <si>
    <t>Approved</t>
  </si>
  <si>
    <t>Complete</t>
  </si>
  <si>
    <t>In Progress</t>
  </si>
  <si>
    <t>Project Health Level</t>
  </si>
  <si>
    <t>Priority</t>
  </si>
  <si>
    <t>Project Name</t>
  </si>
  <si>
    <t>Status</t>
  </si>
  <si>
    <t>Project Summary</t>
  </si>
  <si>
    <t>Project Manager</t>
  </si>
  <si>
    <t>Budget</t>
  </si>
  <si>
    <t>Actual</t>
  </si>
  <si>
    <t>Percent Of Project Complete</t>
  </si>
  <si>
    <t>Associated Risks</t>
  </si>
  <si>
    <t>Attachments / Links</t>
  </si>
  <si>
    <t>Budget Less Actual</t>
  </si>
  <si>
    <t>Expected Date of Completion</t>
  </si>
  <si>
    <t>Number of Days Remaining</t>
  </si>
  <si>
    <t>Dropdown Menu and Chart Data</t>
  </si>
  <si>
    <t xml:space="preserve">Quantity columns calculate automatically to populate Dashboard charts; do not alter. </t>
  </si>
  <si>
    <t>Project Portfolio Management Summary Dashboard Template</t>
  </si>
  <si>
    <t>10/21/20XX</t>
  </si>
  <si>
    <t>Project Data</t>
  </si>
  <si>
    <t>Portfolio Financial Health</t>
  </si>
  <si>
    <t>Department</t>
  </si>
  <si>
    <t>Department Lead</t>
  </si>
  <si>
    <t>Date of Last Update</t>
  </si>
  <si>
    <t>Total Projects</t>
  </si>
  <si>
    <t>Marta Hicks</t>
  </si>
  <si>
    <t>Olivia Carter</t>
  </si>
  <si>
    <t>Petrus Nishimura</t>
  </si>
  <si>
    <t>Raghu Prakash</t>
  </si>
  <si>
    <t>Romy Bailey</t>
  </si>
  <si>
    <t>Sarah Goodwin</t>
  </si>
  <si>
    <t>Tamika Marshall</t>
  </si>
  <si>
    <t>Victoria Pearson</t>
  </si>
  <si>
    <t>Henry McNeal</t>
  </si>
  <si>
    <t>Project ID</t>
  </si>
  <si>
    <t>IT-P12001</t>
  </si>
  <si>
    <t>IT-P12002</t>
  </si>
  <si>
    <t>IT-P12003</t>
  </si>
  <si>
    <t>IT-P12004</t>
  </si>
  <si>
    <t>IT-P12005</t>
  </si>
  <si>
    <t>IT-P12006</t>
  </si>
  <si>
    <t>IT-P12007</t>
  </si>
  <si>
    <t>IT-P12008</t>
  </si>
  <si>
    <t>IT-P12009</t>
  </si>
  <si>
    <t>IT-P12010</t>
  </si>
  <si>
    <t>IT-P12011</t>
  </si>
  <si>
    <t>IT-P12012</t>
  </si>
  <si>
    <t>IT-P12013</t>
  </si>
  <si>
    <t>IT-P12014</t>
  </si>
  <si>
    <t>Planning</t>
  </si>
  <si>
    <t>Proposed</t>
  </si>
  <si>
    <t>Requested</t>
  </si>
  <si>
    <t>Monitor</t>
  </si>
  <si>
    <t>Other</t>
  </si>
  <si>
    <t>Health Level</t>
  </si>
  <si>
    <t>Status 
Quantity</t>
  </si>
  <si>
    <t>Project 
Status</t>
  </si>
  <si>
    <t>Priority Level</t>
  </si>
  <si>
    <t>Priority 
Level</t>
  </si>
  <si>
    <t>Priority 
Quantity</t>
  </si>
  <si>
    <t>Health 
Quantity</t>
  </si>
  <si>
    <t>Marketing</t>
  </si>
  <si>
    <t>Risk Level</t>
  </si>
  <si>
    <t>Highly Unlikely</t>
  </si>
  <si>
    <t>Unlikely</t>
  </si>
  <si>
    <t>Possible</t>
  </si>
  <si>
    <t>Likely</t>
  </si>
  <si>
    <t>Highly Likely</t>
  </si>
  <si>
    <t>Risk 
Level</t>
  </si>
  <si>
    <t>Risk 
Quantity</t>
  </si>
  <si>
    <t>Project Status</t>
  </si>
  <si>
    <t>Risk Radar</t>
  </si>
  <si>
    <t>Strategic Objective</t>
  </si>
  <si>
    <t>Strategic 
Objective</t>
  </si>
  <si>
    <t>Quantity</t>
  </si>
  <si>
    <t>Increase Brand Awareness</t>
  </si>
  <si>
    <t>Increase Customer Value</t>
  </si>
  <si>
    <t>Increase Revenue</t>
  </si>
  <si>
    <t>Generate Leads</t>
  </si>
  <si>
    <t>Increase Sales</t>
  </si>
  <si>
    <t>Other 2</t>
  </si>
  <si>
    <t>Other 3</t>
  </si>
  <si>
    <t>Other 4</t>
  </si>
  <si>
    <t>Other 5</t>
  </si>
  <si>
    <t>Other 6</t>
  </si>
  <si>
    <t>Other 7</t>
  </si>
  <si>
    <t>Project Strategic Objective</t>
  </si>
  <si>
    <t xml:space="preserve">If necessary, enter alternate dropdown menu data in the tables below. </t>
  </si>
  <si>
    <t>Balance</t>
  </si>
  <si>
    <t>Low</t>
  </si>
  <si>
    <t>Medium</t>
  </si>
  <si>
    <t>High</t>
  </si>
  <si>
    <t>Extreme</t>
  </si>
  <si>
    <t>Expand Market Reach</t>
  </si>
  <si>
    <t>Modernize Technology</t>
  </si>
  <si>
    <t>Improve Customer Loyalty</t>
  </si>
  <si>
    <t>Expand Through M&amp;A</t>
  </si>
  <si>
    <t>Grow &amp; Innovate</t>
  </si>
  <si>
    <t>Cost-Benefit Analysis Outcome</t>
  </si>
  <si>
    <t>Comments</t>
  </si>
  <si>
    <t xml:space="preserve">This tab contains example data.  To begin building your dashboard, use the BLANK tab. If necessary, enter alternate dropdown menu data in the tables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</si>
</sst>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0_);_(&quot;$&quot;* \(#,##0\);_(&quot;$&quot;* &quot;-&quot;??_);_(@_)"/>
    <numFmt numFmtId="165" formatCode="mm/dd/yy;@"/>
    <numFmt numFmtId="166" formatCode="0_);[Red]\(0\)"/>
    <numFmt numFmtId="167" formatCode="mm/dd/yyyy"/>
    <numFmt numFmtId="168" formatCode="&quot;$&quot;#,##0"/>
  </numFmts>
  <fonts count="30">
    <font>
      <sz val="11"/>
      <color theme="1"/>
      <name val="Calibri"/>
      <family val="2"/>
      <scheme val="minor"/>
    </font>
    <font>
      <sz val="12"/>
      <color theme="1"/>
      <name val="Calibri"/>
      <family val="2"/>
      <scheme val="minor"/>
    </font>
    <font>
      <u/>
      <sz val="11"/>
      <color theme="11"/>
      <name val="Calibri"/>
      <family val="2"/>
      <scheme val="minor"/>
    </font>
    <font>
      <u/>
      <sz val="11"/>
      <color theme="10"/>
      <name val="Calibri"/>
      <family val="2"/>
      <scheme val="minor"/>
    </font>
    <font>
      <sz val="11"/>
      <color theme="1"/>
      <name val="Century Gothic"/>
      <family val="1"/>
    </font>
    <font>
      <sz val="10"/>
      <color theme="1"/>
      <name val="Century Gothic"/>
      <family val="1"/>
    </font>
    <font>
      <sz val="10"/>
      <color rgb="FF222222"/>
      <name val="Century Gothic"/>
      <family val="1"/>
    </font>
    <font>
      <b/>
      <sz val="10"/>
      <color theme="1"/>
      <name val="Century Gothic"/>
      <family val="1"/>
    </font>
    <font>
      <sz val="8"/>
      <name val="Calibri"/>
      <family val="2"/>
      <scheme val="minor"/>
    </font>
    <font>
      <sz val="11"/>
      <color theme="1"/>
      <name val="Calibri"/>
      <family val="2"/>
      <scheme val="minor"/>
    </font>
    <font>
      <sz val="10"/>
      <color theme="0"/>
      <name val="Century Gothic"/>
      <family val="1"/>
    </font>
    <font>
      <i/>
      <sz val="12"/>
      <color theme="1"/>
      <name val="Century Gothic"/>
      <family val="1"/>
    </font>
    <font>
      <sz val="12"/>
      <color theme="1"/>
      <name val="Arial"/>
      <family val="2"/>
    </font>
    <font>
      <b/>
      <sz val="22"/>
      <color theme="0" tint="-0.499984740745262"/>
      <name val="Century GothiC "/>
    </font>
    <font>
      <b/>
      <sz val="10"/>
      <color theme="0" tint="-0.499984740745262"/>
      <name val="Century GothiC "/>
    </font>
    <font>
      <sz val="10"/>
      <color theme="1"/>
      <name val="Century GothiC "/>
    </font>
    <font>
      <i/>
      <sz val="16"/>
      <color theme="1"/>
      <name val="Century Gothic"/>
      <family val="1"/>
    </font>
    <font>
      <b/>
      <sz val="24"/>
      <color rgb="FF001033"/>
      <name val="Century Gothic"/>
      <family val="1"/>
    </font>
    <font>
      <sz val="11"/>
      <color theme="1"/>
      <name val="Century GothiC "/>
    </font>
    <font>
      <sz val="24"/>
      <color theme="1"/>
      <name val="Century Gothic"/>
      <family val="1"/>
    </font>
    <font>
      <sz val="14"/>
      <color theme="1"/>
      <name val="Century Gothic"/>
      <family val="1"/>
    </font>
    <font>
      <sz val="26"/>
      <color theme="1"/>
      <name val="Century Gothic"/>
      <family val="1"/>
    </font>
    <font>
      <sz val="14"/>
      <color theme="1"/>
      <name val="Century GothiC "/>
    </font>
    <font>
      <sz val="13"/>
      <color theme="1"/>
      <name val="Century GothiC "/>
    </font>
    <font>
      <sz val="16"/>
      <color theme="1"/>
      <name val="Century GothiC "/>
    </font>
    <font>
      <sz val="16"/>
      <color theme="1"/>
      <name val="Century Gothic"/>
      <family val="1"/>
    </font>
    <font>
      <sz val="16"/>
      <color rgb="FF222222"/>
      <name val="Century Gothic"/>
      <family val="1"/>
    </font>
    <font>
      <sz val="20"/>
      <color theme="1"/>
      <name val="Century Gothic"/>
      <family val="1"/>
    </font>
    <font>
      <sz val="16"/>
      <color theme="1" tint="0.34998626667073579"/>
      <name val="Century Gothic"/>
      <family val="1"/>
    </font>
    <font>
      <b/>
      <u/>
      <sz val="22"/>
      <color theme="0"/>
      <name val="Century Gothic"/>
      <family val="1"/>
    </font>
  </fonts>
  <fills count="24">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4"/>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F7F9FB"/>
        <bgColor indexed="64"/>
      </patternFill>
    </fill>
    <fill>
      <patternFill patternType="solid">
        <fgColor rgb="FFF9F9F9"/>
        <bgColor indexed="64"/>
      </patternFill>
    </fill>
    <fill>
      <patternFill patternType="solid">
        <fgColor rgb="FF00BD32"/>
        <bgColor indexed="64"/>
      </patternFill>
    </fill>
    <fill>
      <patternFill patternType="solid">
        <fgColor theme="2"/>
        <bgColor indexed="64"/>
      </patternFill>
    </fill>
    <fill>
      <patternFill patternType="solid">
        <fgColor rgb="FF00B0F0"/>
        <bgColor indexed="64"/>
      </patternFill>
    </fill>
    <fill>
      <patternFill patternType="solid">
        <fgColor rgb="FFFFEBC1"/>
        <bgColor indexed="64"/>
      </patternFill>
    </fill>
    <fill>
      <patternFill patternType="solid">
        <fgColor theme="3" tint="0.89999084444715716"/>
        <bgColor indexed="64"/>
      </patternFill>
    </fill>
  </fills>
  <borders count="17">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ck">
        <color rgb="FF00B0F0"/>
      </left>
      <right/>
      <top/>
      <bottom/>
      <diagonal/>
    </border>
    <border>
      <left style="thick">
        <color rgb="FF92D050"/>
      </left>
      <right/>
      <top/>
      <bottom/>
      <diagonal/>
    </border>
    <border>
      <left style="thick">
        <color rgb="FFFFC000"/>
      </left>
      <right/>
      <top/>
      <bottom/>
      <diagonal/>
    </border>
  </borders>
  <cellStyleXfs count="9">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9" fontId="9" fillId="0" borderId="0" applyFont="0" applyFill="0" applyBorder="0" applyAlignment="0" applyProtection="0"/>
    <xf numFmtId="0" fontId="9" fillId="0" borderId="0"/>
    <xf numFmtId="0" fontId="1" fillId="0" borderId="0"/>
    <xf numFmtId="0" fontId="3" fillId="0" borderId="0" applyNumberFormat="0" applyFill="0" applyBorder="0" applyAlignment="0" applyProtection="0"/>
  </cellStyleXfs>
  <cellXfs count="92">
    <xf numFmtId="0" fontId="0" fillId="0" borderId="0" xfId="0"/>
    <xf numFmtId="0" fontId="0" fillId="0" borderId="0" xfId="0" applyAlignment="1">
      <alignment wrapText="1"/>
    </xf>
    <xf numFmtId="0" fontId="4" fillId="0" borderId="0" xfId="0" applyFont="1"/>
    <xf numFmtId="0" fontId="6" fillId="0" borderId="0" xfId="0" applyFont="1"/>
    <xf numFmtId="0" fontId="5" fillId="0" borderId="0" xfId="0" applyFont="1" applyAlignment="1">
      <alignment horizontal="center" wrapText="1"/>
    </xf>
    <xf numFmtId="0" fontId="4" fillId="0" borderId="0" xfId="0" applyFont="1" applyAlignment="1">
      <alignment wrapText="1"/>
    </xf>
    <xf numFmtId="0" fontId="5" fillId="6" borderId="8" xfId="0" applyFont="1" applyFill="1" applyBorder="1" applyAlignment="1">
      <alignment horizontal="left" vertical="center" wrapText="1" indent="1"/>
    </xf>
    <xf numFmtId="0" fontId="12" fillId="0" borderId="0" xfId="0" applyFont="1"/>
    <xf numFmtId="0" fontId="13" fillId="12" borderId="0" xfId="0" applyFont="1" applyFill="1" applyAlignment="1">
      <alignment vertical="center"/>
    </xf>
    <xf numFmtId="0" fontId="14" fillId="12" borderId="0" xfId="0" applyFont="1" applyFill="1" applyAlignment="1">
      <alignment vertical="center"/>
    </xf>
    <xf numFmtId="0" fontId="15" fillId="0" borderId="0" xfId="0" applyFont="1"/>
    <xf numFmtId="0" fontId="9" fillId="0" borderId="0" xfId="6"/>
    <xf numFmtId="0" fontId="12" fillId="0" borderId="10" xfId="6" applyFont="1" applyBorder="1" applyAlignment="1">
      <alignment horizontal="left" vertical="center" wrapText="1" indent="2"/>
    </xf>
    <xf numFmtId="0" fontId="16" fillId="0" borderId="0" xfId="0" applyFont="1" applyAlignment="1">
      <alignment horizontal="left" vertical="center"/>
    </xf>
    <xf numFmtId="0" fontId="5" fillId="12" borderId="0" xfId="0" applyFont="1" applyFill="1" applyAlignment="1">
      <alignment wrapText="1"/>
    </xf>
    <xf numFmtId="0" fontId="17" fillId="12" borderId="0" xfId="0" applyFont="1" applyFill="1" applyAlignment="1">
      <alignment vertical="center"/>
    </xf>
    <xf numFmtId="0" fontId="5" fillId="0" borderId="0" xfId="0" applyFont="1" applyAlignment="1">
      <alignment wrapText="1"/>
    </xf>
    <xf numFmtId="0" fontId="5" fillId="0" borderId="0" xfId="0" applyFont="1"/>
    <xf numFmtId="0" fontId="5" fillId="12" borderId="0" xfId="0" applyFont="1" applyFill="1"/>
    <xf numFmtId="166" fontId="5" fillId="6" borderId="8" xfId="0" applyNumberFormat="1" applyFont="1" applyFill="1" applyBorder="1" applyAlignment="1">
      <alignment horizontal="center" vertical="center" wrapText="1"/>
    </xf>
    <xf numFmtId="0" fontId="5" fillId="12" borderId="9" xfId="0" applyFont="1" applyFill="1" applyBorder="1" applyAlignment="1">
      <alignment horizontal="center" vertical="center" wrapText="1"/>
    </xf>
    <xf numFmtId="0" fontId="5" fillId="12" borderId="8" xfId="0" applyFont="1" applyFill="1" applyBorder="1" applyAlignment="1">
      <alignment horizontal="left" vertical="center" wrapText="1" indent="1"/>
    </xf>
    <xf numFmtId="164" fontId="5" fillId="12" borderId="8" xfId="0" applyNumberFormat="1" applyFont="1" applyFill="1" applyBorder="1" applyAlignment="1">
      <alignment horizontal="left" vertical="center" wrapText="1"/>
    </xf>
    <xf numFmtId="165" fontId="5" fillId="12" borderId="8" xfId="0" applyNumberFormat="1" applyFont="1" applyFill="1" applyBorder="1" applyAlignment="1">
      <alignment horizontal="center" vertical="center" wrapText="1"/>
    </xf>
    <xf numFmtId="9" fontId="5" fillId="12" borderId="8" xfId="5" applyFont="1" applyFill="1" applyBorder="1" applyAlignment="1">
      <alignment horizontal="center" vertical="center" wrapText="1"/>
    </xf>
    <xf numFmtId="165" fontId="5" fillId="12" borderId="1" xfId="0" applyNumberFormat="1" applyFont="1" applyFill="1" applyBorder="1" applyAlignment="1">
      <alignment horizontal="center" vertical="center" wrapText="1"/>
    </xf>
    <xf numFmtId="0" fontId="5" fillId="12" borderId="6" xfId="0" applyFont="1" applyFill="1" applyBorder="1" applyAlignment="1">
      <alignment horizontal="center" vertical="center" wrapText="1"/>
    </xf>
    <xf numFmtId="0" fontId="5" fillId="12" borderId="2" xfId="0" applyFont="1" applyFill="1" applyBorder="1" applyAlignment="1">
      <alignment horizontal="left" vertical="center" wrapText="1" indent="1"/>
    </xf>
    <xf numFmtId="164" fontId="5" fillId="12" borderId="2" xfId="0" applyNumberFormat="1" applyFont="1" applyFill="1" applyBorder="1" applyAlignment="1">
      <alignment horizontal="left" vertical="center" wrapText="1"/>
    </xf>
    <xf numFmtId="165" fontId="5" fillId="12" borderId="4" xfId="0" applyNumberFormat="1" applyFont="1" applyFill="1" applyBorder="1" applyAlignment="1">
      <alignment horizontal="center" vertical="center" wrapText="1"/>
    </xf>
    <xf numFmtId="0" fontId="0" fillId="0" borderId="0" xfId="0" applyAlignment="1">
      <alignment vertical="top"/>
    </xf>
    <xf numFmtId="0" fontId="4" fillId="0" borderId="0" xfId="0" applyFont="1" applyAlignment="1">
      <alignment vertical="top"/>
    </xf>
    <xf numFmtId="0" fontId="20" fillId="0" borderId="0" xfId="0" applyFont="1" applyAlignment="1">
      <alignment vertical="center"/>
    </xf>
    <xf numFmtId="0" fontId="20" fillId="0" borderId="0" xfId="0" applyFont="1" applyAlignment="1">
      <alignment vertical="top"/>
    </xf>
    <xf numFmtId="0" fontId="21" fillId="0" borderId="0" xfId="0" applyFont="1" applyAlignment="1">
      <alignment vertical="top"/>
    </xf>
    <xf numFmtId="0" fontId="18" fillId="16" borderId="8" xfId="0" applyFont="1" applyFill="1" applyBorder="1" applyAlignment="1">
      <alignment horizontal="center" vertical="center" wrapText="1"/>
    </xf>
    <xf numFmtId="0" fontId="18" fillId="13" borderId="8" xfId="0" applyFont="1" applyFill="1" applyBorder="1" applyAlignment="1">
      <alignment horizontal="center" vertical="center" wrapText="1"/>
    </xf>
    <xf numFmtId="0" fontId="23" fillId="17" borderId="11" xfId="0" applyFont="1" applyFill="1" applyBorder="1" applyAlignment="1">
      <alignment horizontal="center" vertical="center"/>
    </xf>
    <xf numFmtId="9" fontId="24" fillId="18" borderId="11" xfId="0" applyNumberFormat="1" applyFont="1" applyFill="1" applyBorder="1" applyAlignment="1">
      <alignment horizontal="center" vertical="center"/>
    </xf>
    <xf numFmtId="0" fontId="11" fillId="0" borderId="0" xfId="0" applyFont="1" applyAlignment="1">
      <alignment vertical="top"/>
    </xf>
    <xf numFmtId="0" fontId="5" fillId="12" borderId="9" xfId="0" applyFont="1" applyFill="1" applyBorder="1" applyAlignment="1">
      <alignment horizontal="left" vertical="center" wrapText="1" indent="1"/>
    </xf>
    <xf numFmtId="0" fontId="5" fillId="12" borderId="6" xfId="0" applyFont="1" applyFill="1" applyBorder="1" applyAlignment="1">
      <alignment horizontal="left" vertical="center" wrapText="1" indent="1"/>
    </xf>
    <xf numFmtId="0" fontId="5" fillId="20" borderId="3" xfId="0" applyFont="1" applyFill="1" applyBorder="1" applyAlignment="1">
      <alignment horizontal="center" vertical="center" wrapText="1"/>
    </xf>
    <xf numFmtId="0" fontId="5" fillId="20" borderId="5" xfId="0" applyFont="1" applyFill="1" applyBorder="1" applyAlignment="1">
      <alignment horizontal="left" vertical="center" wrapText="1" indent="1"/>
    </xf>
    <xf numFmtId="0" fontId="5" fillId="20" borderId="3" xfId="0" applyFont="1" applyFill="1" applyBorder="1" applyAlignment="1">
      <alignment horizontal="left" vertical="center" wrapText="1" indent="1"/>
    </xf>
    <xf numFmtId="0" fontId="5" fillId="20" borderId="7" xfId="0" applyFont="1" applyFill="1" applyBorder="1" applyAlignment="1">
      <alignment horizontal="left" vertical="center" wrapText="1" indent="1"/>
    </xf>
    <xf numFmtId="0" fontId="5" fillId="12" borderId="8" xfId="0" applyFont="1" applyFill="1" applyBorder="1" applyAlignment="1">
      <alignment horizontal="left" vertical="center" wrapText="1" indent="2"/>
    </xf>
    <xf numFmtId="0" fontId="5" fillId="12" borderId="2" xfId="0" applyFont="1" applyFill="1" applyBorder="1" applyAlignment="1">
      <alignment horizontal="left" vertical="center" wrapText="1" indent="2"/>
    </xf>
    <xf numFmtId="0" fontId="26" fillId="0" borderId="0" xfId="0" applyFont="1" applyAlignment="1">
      <alignment horizontal="right" vertical="center"/>
    </xf>
    <xf numFmtId="0" fontId="25" fillId="0" borderId="0" xfId="0" applyFont="1" applyAlignment="1">
      <alignment horizontal="right" vertical="center" wrapText="1"/>
    </xf>
    <xf numFmtId="0" fontId="5" fillId="21" borderId="3" xfId="0" applyFont="1" applyFill="1" applyBorder="1" applyAlignment="1">
      <alignment horizontal="center" vertical="center" wrapText="1"/>
    </xf>
    <xf numFmtId="0" fontId="5" fillId="15" borderId="3" xfId="0" applyFont="1" applyFill="1" applyBorder="1" applyAlignment="1">
      <alignment horizontal="center" vertical="center" wrapText="1"/>
    </xf>
    <xf numFmtId="0" fontId="5" fillId="14" borderId="3" xfId="0" applyFont="1" applyFill="1" applyBorder="1" applyAlignment="1">
      <alignment horizontal="center" vertical="center" wrapText="1"/>
    </xf>
    <xf numFmtId="164" fontId="5" fillId="22" borderId="8" xfId="0" applyNumberFormat="1" applyFont="1" applyFill="1" applyBorder="1" applyAlignment="1">
      <alignment horizontal="left" vertical="center" wrapText="1"/>
    </xf>
    <xf numFmtId="164" fontId="5" fillId="22" borderId="2" xfId="0" applyNumberFormat="1" applyFont="1" applyFill="1" applyBorder="1" applyAlignment="1">
      <alignment horizontal="left" vertical="center" wrapText="1"/>
    </xf>
    <xf numFmtId="9" fontId="5" fillId="12" borderId="8" xfId="5" applyFont="1" applyFill="1" applyBorder="1" applyAlignment="1">
      <alignment horizontal="left" vertical="center" wrapText="1" indent="1"/>
    </xf>
    <xf numFmtId="0" fontId="19" fillId="0" borderId="0" xfId="0" applyFont="1" applyAlignment="1">
      <alignment vertical="top"/>
    </xf>
    <xf numFmtId="0" fontId="5" fillId="0" borderId="8" xfId="0" applyFont="1" applyBorder="1" applyAlignment="1">
      <alignment horizontal="left" vertical="center" indent="1"/>
    </xf>
    <xf numFmtId="0" fontId="5" fillId="0" borderId="0" xfId="0" applyFont="1" applyAlignment="1">
      <alignment horizontal="left" vertical="center" wrapText="1" indent="1"/>
    </xf>
    <xf numFmtId="0" fontId="5" fillId="20" borderId="8" xfId="0" applyFont="1" applyFill="1" applyBorder="1" applyAlignment="1">
      <alignment horizontal="left" vertical="center" wrapText="1" indent="1"/>
    </xf>
    <xf numFmtId="0" fontId="5" fillId="12" borderId="8" xfId="0" applyFont="1" applyFill="1" applyBorder="1" applyAlignment="1">
      <alignment horizontal="left" vertical="center" indent="1"/>
    </xf>
    <xf numFmtId="0" fontId="5" fillId="12" borderId="1" xfId="0" applyFont="1" applyFill="1" applyBorder="1" applyAlignment="1">
      <alignment horizontal="left" vertical="center" indent="1"/>
    </xf>
    <xf numFmtId="0" fontId="5" fillId="12" borderId="4" xfId="0" applyFont="1" applyFill="1" applyBorder="1" applyAlignment="1">
      <alignment horizontal="left" vertical="center" indent="1"/>
    </xf>
    <xf numFmtId="0" fontId="7" fillId="2" borderId="8" xfId="0" applyFont="1" applyFill="1" applyBorder="1" applyAlignment="1">
      <alignment horizontal="left" vertical="center" wrapText="1" indent="1"/>
    </xf>
    <xf numFmtId="0" fontId="7" fillId="3" borderId="8"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5" borderId="8" xfId="0" applyFont="1" applyFill="1" applyBorder="1" applyAlignment="1">
      <alignment horizontal="left" vertical="center" wrapText="1" indent="1"/>
    </xf>
    <xf numFmtId="0" fontId="5" fillId="2" borderId="8" xfId="0" applyFont="1" applyFill="1" applyBorder="1" applyAlignment="1">
      <alignment horizontal="left" vertical="center" wrapText="1" indent="1"/>
    </xf>
    <xf numFmtId="0" fontId="5" fillId="3" borderId="8" xfId="0" applyFont="1" applyFill="1" applyBorder="1" applyAlignment="1">
      <alignment horizontal="left" vertical="center" wrapText="1" indent="1"/>
    </xf>
    <xf numFmtId="0" fontId="5" fillId="4" borderId="8" xfId="0" applyFont="1" applyFill="1" applyBorder="1" applyAlignment="1">
      <alignment horizontal="left" vertical="center" wrapText="1" indent="1"/>
    </xf>
    <xf numFmtId="0" fontId="5" fillId="5" borderId="8" xfId="0" applyFont="1" applyFill="1" applyBorder="1" applyAlignment="1">
      <alignment horizontal="left" vertical="center" wrapText="1" indent="1"/>
    </xf>
    <xf numFmtId="0" fontId="10" fillId="7" borderId="8"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10" borderId="8"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5" fillId="23" borderId="8" xfId="0" applyFont="1" applyFill="1" applyBorder="1" applyAlignment="1">
      <alignment horizontal="left" vertical="center" indent="1"/>
    </xf>
    <xf numFmtId="0" fontId="5" fillId="23" borderId="1" xfId="0" applyFont="1" applyFill="1" applyBorder="1" applyAlignment="1">
      <alignment horizontal="left" vertical="center" indent="1"/>
    </xf>
    <xf numFmtId="0" fontId="5" fillId="23" borderId="4" xfId="0" applyFont="1" applyFill="1" applyBorder="1" applyAlignment="1">
      <alignment horizontal="left" vertical="center" indent="1"/>
    </xf>
    <xf numFmtId="0" fontId="5" fillId="23" borderId="8" xfId="0" applyFont="1" applyFill="1" applyBorder="1" applyAlignment="1">
      <alignment horizontal="left" vertical="center" wrapText="1" indent="1"/>
    </xf>
    <xf numFmtId="0" fontId="18" fillId="16" borderId="8" xfId="0" applyFont="1" applyFill="1" applyBorder="1" applyAlignment="1">
      <alignment horizontal="left" vertical="center" wrapText="1" indent="1"/>
    </xf>
    <xf numFmtId="0" fontId="22" fillId="17" borderId="11" xfId="0" applyFont="1" applyFill="1" applyBorder="1" applyAlignment="1">
      <alignment horizontal="left" vertical="center" indent="1"/>
    </xf>
    <xf numFmtId="0" fontId="18" fillId="6" borderId="1" xfId="0" applyFont="1" applyFill="1" applyBorder="1" applyAlignment="1">
      <alignment horizontal="center" vertical="center" wrapText="1"/>
    </xf>
    <xf numFmtId="0" fontId="18" fillId="6" borderId="9" xfId="0" applyFont="1" applyFill="1" applyBorder="1" applyAlignment="1">
      <alignment horizontal="center" vertical="center" wrapText="1"/>
    </xf>
    <xf numFmtId="167" fontId="23" fillId="0" borderId="12" xfId="0" applyNumberFormat="1" applyFont="1" applyBorder="1" applyAlignment="1">
      <alignment horizontal="center" vertical="center"/>
    </xf>
    <xf numFmtId="167" fontId="23" fillId="0" borderId="13" xfId="0" applyNumberFormat="1" applyFont="1" applyBorder="1" applyAlignment="1">
      <alignment horizontal="center" vertical="center"/>
    </xf>
    <xf numFmtId="0" fontId="28" fillId="0" borderId="14" xfId="0" applyFont="1" applyBorder="1" applyAlignment="1">
      <alignment horizontal="right" vertical="center"/>
    </xf>
    <xf numFmtId="0" fontId="28" fillId="0" borderId="0" xfId="0" applyFont="1" applyAlignment="1">
      <alignment horizontal="right" vertical="center"/>
    </xf>
    <xf numFmtId="0" fontId="28" fillId="0" borderId="15" xfId="0" applyFont="1" applyBorder="1" applyAlignment="1">
      <alignment horizontal="right" vertical="center"/>
    </xf>
    <xf numFmtId="0" fontId="28" fillId="0" borderId="16" xfId="0" applyFont="1" applyBorder="1" applyAlignment="1">
      <alignment horizontal="right" vertical="center"/>
    </xf>
    <xf numFmtId="168" fontId="27" fillId="0" borderId="0" xfId="0" applyNumberFormat="1" applyFont="1" applyAlignment="1">
      <alignment horizontal="left" vertical="center" indent="1"/>
    </xf>
    <xf numFmtId="0" fontId="29" fillId="19" borderId="0" xfId="8" applyFont="1" applyFill="1" applyAlignment="1">
      <alignment horizontal="center" vertical="center"/>
    </xf>
  </cellXfs>
  <cellStyles count="9">
    <cellStyle name="Followed Hyperlink" xfId="1" builtinId="9" hidden="1"/>
    <cellStyle name="Followed Hyperlink" xfId="2" builtinId="9" hidden="1"/>
    <cellStyle name="Followed Hyperlink" xfId="4" builtinId="9" hidden="1"/>
    <cellStyle name="Hyperlink" xfId="3" builtinId="8" hidden="1"/>
    <cellStyle name="Hyperlink" xfId="8" builtinId="8"/>
    <cellStyle name="Normal" xfId="0" builtinId="0"/>
    <cellStyle name="Normal 2" xfId="6" xr:uid="{EF219B66-2215-ED41-9293-EA5D4194B7DC}"/>
    <cellStyle name="Normal 3" xfId="7" xr:uid="{25BD57BE-E4B0-2547-AC4B-B85FEDFDAF9E}"/>
    <cellStyle name="Percent" xfId="5" builtinId="5"/>
  </cellStyles>
  <dxfs count="109">
    <dxf>
      <font>
        <b val="0"/>
        <i val="0"/>
        <color auto="1"/>
      </font>
      <fill>
        <patternFill>
          <bgColor rgb="FFB2F5EB"/>
        </patternFill>
      </fill>
    </dxf>
    <dxf>
      <font>
        <b val="0"/>
        <i val="0"/>
        <color auto="1"/>
      </font>
      <fill>
        <patternFill>
          <bgColor rgb="FFFFC000"/>
        </patternFill>
      </fill>
    </dxf>
    <dxf>
      <font>
        <b val="0"/>
        <i val="0"/>
        <color auto="1"/>
      </font>
      <fill>
        <patternFill>
          <bgColor rgb="FFFB7EEE"/>
        </patternFill>
      </fill>
    </dxf>
    <dxf>
      <font>
        <b val="0"/>
        <i val="0"/>
        <color auto="1"/>
      </font>
      <fill>
        <patternFill>
          <bgColor rgb="FFFF5D00"/>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ill>
        <patternFill>
          <bgColor rgb="FFFF6131"/>
        </patternFill>
      </fill>
    </dxf>
    <dxf>
      <font>
        <b val="0"/>
        <i val="0"/>
        <color auto="1"/>
      </font>
      <fill>
        <patternFill>
          <bgColor rgb="FFFB7EEE"/>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ill>
        <patternFill>
          <bgColor rgb="FFFF6131"/>
        </patternFill>
      </fill>
    </dxf>
    <dxf>
      <font>
        <b val="0"/>
        <i val="0"/>
        <color auto="1"/>
      </font>
      <fill>
        <patternFill>
          <bgColor rgb="FFFB7EEE"/>
        </patternFill>
      </fill>
    </dxf>
    <dxf>
      <font>
        <color theme="1"/>
      </font>
      <fill>
        <patternFill>
          <bgColor rgb="FFFFEBC1"/>
        </patternFill>
      </fill>
    </dxf>
    <dxf>
      <font>
        <color auto="1"/>
      </font>
      <fill>
        <patternFill>
          <bgColor theme="0" tint="-4.9989318521683403E-2"/>
        </patternFill>
      </fill>
    </dxf>
    <dxf>
      <fill>
        <patternFill>
          <bgColor rgb="FFD3E4FA"/>
        </patternFill>
      </fill>
    </dxf>
    <dxf>
      <font>
        <color auto="1"/>
      </font>
      <fill>
        <patternFill>
          <bgColor rgb="FFB4EC27"/>
        </patternFill>
      </fill>
    </dxf>
    <dxf>
      <font>
        <color theme="1"/>
      </font>
      <fill>
        <patternFill>
          <bgColor rgb="FFFFC000"/>
        </patternFill>
      </fill>
    </dxf>
    <dxf>
      <font>
        <color auto="1"/>
      </font>
      <fill>
        <patternFill>
          <fgColor auto="1"/>
          <bgColor rgb="FFB2F5EB"/>
        </patternFill>
      </fill>
    </dxf>
    <dxf>
      <font>
        <color auto="1"/>
      </font>
      <fill>
        <patternFill>
          <bgColor theme="7" tint="0.59996337778862885"/>
        </patternFill>
      </fill>
    </dxf>
    <dxf>
      <font>
        <color auto="1"/>
      </font>
      <fill>
        <patternFill>
          <bgColor theme="6" tint="0.79998168889431442"/>
        </patternFill>
      </fill>
    </dxf>
    <dxf>
      <font>
        <color auto="1"/>
      </font>
      <fill>
        <patternFill>
          <bgColor rgb="FF35E59C"/>
        </patternFill>
      </fill>
    </dxf>
    <dxf>
      <font>
        <b val="0"/>
        <i val="0"/>
        <color auto="1"/>
      </font>
      <fill>
        <patternFill>
          <bgColor rgb="FFB2F5EB"/>
        </patternFill>
      </fill>
    </dxf>
    <dxf>
      <font>
        <b val="0"/>
        <i val="0"/>
        <color auto="1"/>
      </font>
      <fill>
        <patternFill>
          <bgColor rgb="FFFFC000"/>
        </patternFill>
      </fill>
    </dxf>
    <dxf>
      <font>
        <b val="0"/>
        <i val="0"/>
        <color auto="1"/>
      </font>
      <fill>
        <patternFill>
          <bgColor rgb="FFFB7EEE"/>
        </patternFill>
      </fill>
    </dxf>
    <dxf>
      <font>
        <b val="0"/>
        <i val="0"/>
        <color auto="1"/>
      </font>
      <fill>
        <patternFill>
          <bgColor rgb="FFFF5D00"/>
        </patternFill>
      </fill>
    </dxf>
    <dxf>
      <font>
        <color theme="0"/>
      </font>
      <fill>
        <patternFill>
          <bgColor theme="4" tint="0.59996337778862885"/>
        </patternFill>
      </fill>
    </dxf>
    <dxf>
      <font>
        <color theme="0"/>
      </font>
      <fill>
        <patternFill>
          <bgColor theme="4" tint="-0.499984740745262"/>
        </patternFill>
      </fill>
    </dxf>
    <dxf>
      <font>
        <color theme="0"/>
      </font>
      <fill>
        <patternFill>
          <bgColor theme="4" tint="-0.24994659260841701"/>
        </patternFill>
      </fill>
    </dxf>
    <dxf>
      <font>
        <color theme="0"/>
      </font>
      <fill>
        <patternFill>
          <bgColor theme="4"/>
        </patternFill>
      </fill>
    </dxf>
    <dxf>
      <font>
        <strike val="0"/>
        <color theme="0"/>
      </font>
      <fill>
        <patternFill>
          <bgColor theme="4" tint="0.39994506668294322"/>
        </patternFill>
      </fill>
    </dxf>
    <dxf>
      <font>
        <b val="0"/>
        <i val="0"/>
        <color auto="1"/>
      </font>
      <fill>
        <patternFill>
          <bgColor rgb="FFB2F5EB"/>
        </patternFill>
      </fill>
    </dxf>
    <dxf>
      <font>
        <b val="0"/>
        <i val="0"/>
        <color auto="1"/>
      </font>
      <fill>
        <patternFill>
          <bgColor rgb="FFFFC000"/>
        </patternFill>
      </fill>
    </dxf>
    <dxf>
      <font>
        <b val="0"/>
        <i val="0"/>
        <color auto="1"/>
      </font>
      <fill>
        <patternFill>
          <bgColor rgb="FFFB7EEE"/>
        </patternFill>
      </fill>
    </dxf>
    <dxf>
      <font>
        <b val="0"/>
        <i val="0"/>
        <color auto="1"/>
      </font>
      <fill>
        <patternFill>
          <bgColor rgb="FFFF5D00"/>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ill>
        <patternFill>
          <bgColor rgb="FFFF6131"/>
        </patternFill>
      </fill>
    </dxf>
    <dxf>
      <font>
        <b val="0"/>
        <i val="0"/>
        <color auto="1"/>
      </font>
      <fill>
        <patternFill>
          <bgColor rgb="FFFB7EEE"/>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ill>
        <patternFill>
          <bgColor rgb="FFFF6131"/>
        </patternFill>
      </fill>
    </dxf>
    <dxf>
      <font>
        <b val="0"/>
        <i val="0"/>
        <color auto="1"/>
      </font>
      <fill>
        <patternFill>
          <bgColor rgb="FFFB7EEE"/>
        </patternFill>
      </fill>
    </dxf>
    <dxf>
      <font>
        <color theme="1"/>
      </font>
      <fill>
        <patternFill>
          <bgColor rgb="FFFFEBC1"/>
        </patternFill>
      </fill>
    </dxf>
    <dxf>
      <font>
        <color auto="1"/>
      </font>
      <fill>
        <patternFill>
          <bgColor theme="0" tint="-4.9989318521683403E-2"/>
        </patternFill>
      </fill>
    </dxf>
    <dxf>
      <fill>
        <patternFill>
          <bgColor rgb="FFD3E4FA"/>
        </patternFill>
      </fill>
    </dxf>
    <dxf>
      <font>
        <color auto="1"/>
      </font>
      <fill>
        <patternFill>
          <bgColor rgb="FFB4EC27"/>
        </patternFill>
      </fill>
    </dxf>
    <dxf>
      <font>
        <color theme="1"/>
      </font>
      <fill>
        <patternFill>
          <bgColor rgb="FFFFC000"/>
        </patternFill>
      </fill>
    </dxf>
    <dxf>
      <font>
        <color auto="1"/>
      </font>
      <fill>
        <patternFill>
          <fgColor auto="1"/>
          <bgColor rgb="FFB2F5EB"/>
        </patternFill>
      </fill>
    </dxf>
    <dxf>
      <font>
        <color auto="1"/>
      </font>
      <fill>
        <patternFill>
          <bgColor theme="7" tint="0.59996337778862885"/>
        </patternFill>
      </fill>
    </dxf>
    <dxf>
      <font>
        <color auto="1"/>
      </font>
      <fill>
        <patternFill>
          <bgColor theme="6" tint="0.79998168889431442"/>
        </patternFill>
      </fill>
    </dxf>
    <dxf>
      <font>
        <color auto="1"/>
      </font>
      <fill>
        <patternFill>
          <bgColor rgb="FF35E59C"/>
        </patternFill>
      </fill>
    </dxf>
    <dxf>
      <font>
        <b val="0"/>
        <i val="0"/>
        <color auto="1"/>
      </font>
      <fill>
        <patternFill>
          <bgColor rgb="FFB2F5EB"/>
        </patternFill>
      </fill>
    </dxf>
    <dxf>
      <font>
        <b val="0"/>
        <i val="0"/>
        <color auto="1"/>
      </font>
      <fill>
        <patternFill>
          <bgColor rgb="FFFFC000"/>
        </patternFill>
      </fill>
    </dxf>
    <dxf>
      <font>
        <b val="0"/>
        <i val="0"/>
        <color auto="1"/>
      </font>
      <fill>
        <patternFill>
          <bgColor rgb="FFFB7EEE"/>
        </patternFill>
      </fill>
    </dxf>
    <dxf>
      <font>
        <b val="0"/>
        <i val="0"/>
        <color auto="1"/>
      </font>
      <fill>
        <patternFill>
          <bgColor rgb="FFFF5D00"/>
        </patternFill>
      </fill>
    </dxf>
    <dxf>
      <font>
        <color theme="0"/>
      </font>
      <fill>
        <patternFill>
          <bgColor theme="4" tint="0.59996337778862885"/>
        </patternFill>
      </fill>
    </dxf>
    <dxf>
      <font>
        <color theme="0"/>
      </font>
      <fill>
        <patternFill>
          <bgColor theme="4" tint="-0.499984740745262"/>
        </patternFill>
      </fill>
    </dxf>
    <dxf>
      <font>
        <color theme="0"/>
      </font>
      <fill>
        <patternFill>
          <bgColor theme="4" tint="-0.24994659260841701"/>
        </patternFill>
      </fill>
    </dxf>
    <dxf>
      <font>
        <color theme="0"/>
      </font>
      <fill>
        <patternFill>
          <bgColor theme="4"/>
        </patternFill>
      </fill>
    </dxf>
    <dxf>
      <font>
        <strike val="0"/>
        <color theme="0"/>
      </font>
      <fill>
        <patternFill>
          <bgColor theme="4" tint="0.39994506668294322"/>
        </patternFill>
      </fill>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3" tint="0.89999084444715716"/>
        </patternFill>
      </fill>
      <alignment horizontal="left" vertical="center" textRotation="0" wrapText="0"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6" formatCode="0_);[Red]\(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5" formatCode="mm/d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_);_(&quot;$&quot;* \(#,##0\);_(&quot;$&quot;* &quot;-&quot;??_);_(@_)"/>
      <fill>
        <patternFill patternType="solid">
          <fgColor indexed="64"/>
          <bgColor rgb="FFFFEBC1"/>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10"/>
        <color rgb="FF000000"/>
        <name val="Century Gothic"/>
        <scheme val="none"/>
      </font>
      <fill>
        <patternFill patternType="solid">
          <fgColor rgb="FF000000"/>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family val="1"/>
        <scheme val="none"/>
      </font>
      <fill>
        <patternFill patternType="solid">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3" tint="0.89999084444715716"/>
        </patternFill>
      </fill>
      <alignment horizontal="left" vertical="center" textRotation="0" wrapText="0"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6" formatCode="0_);[Red]\(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5" formatCode="mm/d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_);_(&quot;$&quot;* \(#,##0\);_(&quot;$&quot;* &quot;-&quot;??_);_(@_)"/>
      <fill>
        <patternFill patternType="solid">
          <fgColor indexed="64"/>
          <bgColor rgb="FFFFEBC1"/>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family val="1"/>
        <scheme val="none"/>
      </font>
      <fill>
        <patternFill patternType="solid">
          <fgColor indexed="64"/>
          <bgColor theme="2"/>
        </patternFill>
      </fill>
      <alignment horizontal="center" vertical="center" textRotation="0" wrapText="1" indent="0" justifyLastLine="0" shrinkToFit="0" readingOrder="0"/>
    </dxf>
    <dxf>
      <fill>
        <patternFill patternType="none">
          <fgColor indexed="64"/>
        </patternFill>
      </fill>
    </dxf>
  </dxfs>
  <tableStyles count="1" defaultTableStyle="TableStyleMedium2" defaultPivotStyle="PivotStyleLight16">
    <tableStyle name="Table Style 1" pivot="0" count="1" xr9:uid="{00000000-0011-0000-FFFF-FFFF00000000}">
      <tableStyleElement type="secondColumnStripe" dxfId="108"/>
    </tableStyle>
  </tableStyles>
  <colors>
    <mruColors>
      <color rgb="FFFF5D00"/>
      <color rgb="FFFB7EEE"/>
      <color rgb="FFB2F5EB"/>
      <color rgb="FFB4EC27"/>
      <color rgb="FFFFEBC1"/>
      <color rgb="FF35E59C"/>
      <color rgb="FFF2CFEE"/>
      <color rgb="FFC1F1C9"/>
      <color rgb="FF94DCF9"/>
      <color rgb="FFD3E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Project Portfolio Dash'!$B$36</c:f>
              <c:strCache>
                <c:ptCount val="1"/>
                <c:pt idx="0">
                  <c:v>Health Level</c:v>
                </c:pt>
              </c:strCache>
            </c:strRef>
          </c:tx>
          <c:spPr>
            <a:solidFill>
              <a:schemeClr val="accent1">
                <a:lumMod val="50000"/>
              </a:schemeClr>
            </a:solidFill>
            <a:ln>
              <a:noFill/>
            </a:ln>
            <a:effectLst/>
          </c:spPr>
          <c:invertIfNegative val="0"/>
          <c:dPt>
            <c:idx val="1"/>
            <c:invertIfNegative val="0"/>
            <c:bubble3D val="0"/>
            <c:spPr>
              <a:solidFill>
                <a:schemeClr val="accent1">
                  <a:lumMod val="75000"/>
                </a:schemeClr>
              </a:solidFill>
              <a:ln>
                <a:noFill/>
              </a:ln>
              <a:effectLst/>
            </c:spPr>
            <c:extLst>
              <c:ext xmlns:c16="http://schemas.microsoft.com/office/drawing/2014/chart" uri="{C3380CC4-5D6E-409C-BE32-E72D297353CC}">
                <c16:uniqueId val="{00000003-9ADC-434E-8D4A-DA765DD0E1E8}"/>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8-F75F-E241-9021-56290D6FA609}"/>
              </c:ext>
            </c:extLst>
          </c:dPt>
          <c:dPt>
            <c:idx val="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9ADC-434E-8D4A-DA765DD0E1E8}"/>
              </c:ext>
            </c:extLst>
          </c:dPt>
          <c:dPt>
            <c:idx val="4"/>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7-9ADC-434E-8D4A-DA765DD0E1E8}"/>
              </c:ext>
            </c:extLst>
          </c:dPt>
          <c:cat>
            <c:numRef>
              <c:f>'EXAMPLE  Project Portfolio Dash'!$B$37:$B$41</c:f>
              <c:numCache>
                <c:formatCode>General</c:formatCode>
                <c:ptCount val="5"/>
                <c:pt idx="0">
                  <c:v>1</c:v>
                </c:pt>
                <c:pt idx="1">
                  <c:v>2</c:v>
                </c:pt>
                <c:pt idx="2">
                  <c:v>3</c:v>
                </c:pt>
                <c:pt idx="3">
                  <c:v>4</c:v>
                </c:pt>
                <c:pt idx="4">
                  <c:v>5</c:v>
                </c:pt>
              </c:numCache>
            </c:numRef>
          </c:cat>
          <c:val>
            <c:numRef>
              <c:f>'EXAMPLE  Project Portfolio Dash'!$C$37:$C$41</c:f>
              <c:numCache>
                <c:formatCode>General</c:formatCode>
                <c:ptCount val="5"/>
                <c:pt idx="0">
                  <c:v>2</c:v>
                </c:pt>
                <c:pt idx="1">
                  <c:v>3</c:v>
                </c:pt>
                <c:pt idx="2">
                  <c:v>2</c:v>
                </c:pt>
                <c:pt idx="3">
                  <c:v>5</c:v>
                </c:pt>
                <c:pt idx="4">
                  <c:v>2</c:v>
                </c:pt>
              </c:numCache>
            </c:numRef>
          </c:val>
          <c:extLst>
            <c:ext xmlns:c16="http://schemas.microsoft.com/office/drawing/2014/chart" uri="{C3380CC4-5D6E-409C-BE32-E72D297353CC}">
              <c16:uniqueId val="{00000008-9ADC-434E-8D4A-DA765DD0E1E8}"/>
            </c:ext>
          </c:extLst>
        </c:ser>
        <c:dLbls>
          <c:showLegendKey val="0"/>
          <c:showVal val="0"/>
          <c:showCatName val="0"/>
          <c:showSerName val="0"/>
          <c:showPercent val="0"/>
          <c:showBubbleSize val="0"/>
        </c:dLbls>
        <c:gapWidth val="43"/>
        <c:overlap val="-1"/>
        <c:axId val="66099456"/>
        <c:axId val="66105344"/>
      </c:barChart>
      <c:catAx>
        <c:axId val="66099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105344"/>
        <c:crosses val="autoZero"/>
        <c:auto val="1"/>
        <c:lblAlgn val="ctr"/>
        <c:lblOffset val="100"/>
        <c:noMultiLvlLbl val="0"/>
      </c:catAx>
      <c:valAx>
        <c:axId val="66105344"/>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09945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1"/>
          <c:spPr>
            <a:solidFill>
              <a:schemeClr val="accent2"/>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1-1954-A24F-8571-413702F141C3}"/>
              </c:ext>
            </c:extLst>
          </c:dPt>
          <c:dPt>
            <c:idx val="1"/>
            <c:invertIfNegative val="0"/>
            <c:bubble3D val="0"/>
            <c:spPr>
              <a:solidFill>
                <a:srgbClr val="92D050"/>
              </a:solidFill>
              <a:ln>
                <a:noFill/>
              </a:ln>
              <a:effectLst/>
            </c:spPr>
            <c:extLst>
              <c:ext xmlns:c16="http://schemas.microsoft.com/office/drawing/2014/chart" uri="{C3380CC4-5D6E-409C-BE32-E72D297353CC}">
                <c16:uniqueId val="{00000003-1954-A24F-8571-413702F141C3}"/>
              </c:ext>
            </c:extLst>
          </c:dPt>
          <c:dPt>
            <c:idx val="2"/>
            <c:invertIfNegative val="0"/>
            <c:bubble3D val="0"/>
            <c:spPr>
              <a:solidFill>
                <a:srgbClr val="FFC000"/>
              </a:solidFill>
              <a:ln>
                <a:noFill/>
              </a:ln>
              <a:effectLst/>
            </c:spPr>
            <c:extLst>
              <c:ext xmlns:c16="http://schemas.microsoft.com/office/drawing/2014/chart" uri="{C3380CC4-5D6E-409C-BE32-E72D297353CC}">
                <c16:uniqueId val="{00000005-1954-A24F-8571-413702F141C3}"/>
              </c:ext>
            </c:extLst>
          </c:dPt>
          <c:cat>
            <c:strRef>
              <c:f>'BLANK - Project Portfolio Dash'!$B$8:$B$10</c:f>
              <c:strCache>
                <c:ptCount val="3"/>
                <c:pt idx="0">
                  <c:v>Budget</c:v>
                </c:pt>
                <c:pt idx="1">
                  <c:v>Actual</c:v>
                </c:pt>
                <c:pt idx="2">
                  <c:v>Balance</c:v>
                </c:pt>
              </c:strCache>
            </c:strRef>
          </c:cat>
          <c:val>
            <c:numRef>
              <c:f>'BLANK - Project Portfolio Dash'!$D$8:$D$10</c:f>
              <c:numCache>
                <c:formatCode>"$"#,##0</c:formatCode>
                <c:ptCount val="3"/>
                <c:pt idx="0">
                  <c:v>0</c:v>
                </c:pt>
                <c:pt idx="1">
                  <c:v>0</c:v>
                </c:pt>
                <c:pt idx="2">
                  <c:v>0</c:v>
                </c:pt>
              </c:numCache>
            </c:numRef>
          </c:val>
          <c:extLst>
            <c:ext xmlns:c16="http://schemas.microsoft.com/office/drawing/2014/chart" uri="{C3380CC4-5D6E-409C-BE32-E72D297353CC}">
              <c16:uniqueId val="{00000006-1954-A24F-8571-413702F141C3}"/>
            </c:ext>
          </c:extLst>
        </c:ser>
        <c:dLbls>
          <c:showLegendKey val="0"/>
          <c:showVal val="0"/>
          <c:showCatName val="0"/>
          <c:showSerName val="0"/>
          <c:showPercent val="0"/>
          <c:showBubbleSize val="0"/>
        </c:dLbls>
        <c:gapWidth val="0"/>
        <c:axId val="308446752"/>
        <c:axId val="27920363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'BLANK - Project Portfolio Dash'!$B$8:$B$10</c15:sqref>
                        </c15:formulaRef>
                      </c:ext>
                    </c:extLst>
                    <c:strCache>
                      <c:ptCount val="3"/>
                      <c:pt idx="0">
                        <c:v>Budget</c:v>
                      </c:pt>
                      <c:pt idx="1">
                        <c:v>Actual</c:v>
                      </c:pt>
                      <c:pt idx="2">
                        <c:v>Balance</c:v>
                      </c:pt>
                    </c:strCache>
                  </c:strRef>
                </c:cat>
                <c:val>
                  <c:numRef>
                    <c:extLst>
                      <c:ext uri="{02D57815-91ED-43cb-92C2-25804820EDAC}">
                        <c15:formulaRef>
                          <c15:sqref>'BLANK - Project Portfolio Dash'!$C$8:$C$9</c15:sqref>
                        </c15:formulaRef>
                      </c:ext>
                    </c:extLst>
                    <c:numCache>
                      <c:formatCode>General</c:formatCode>
                      <c:ptCount val="2"/>
                    </c:numCache>
                  </c:numRef>
                </c:val>
                <c:extLst>
                  <c:ext xmlns:c16="http://schemas.microsoft.com/office/drawing/2014/chart" uri="{C3380CC4-5D6E-409C-BE32-E72D297353CC}">
                    <c16:uniqueId val="{00000007-1954-A24F-8571-413702F141C3}"/>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'BLANK - Project Portfolio Dash'!$B$8:$B$10</c15:sqref>
                        </c15:formulaRef>
                      </c:ext>
                    </c:extLst>
                    <c:strCache>
                      <c:ptCount val="3"/>
                      <c:pt idx="0">
                        <c:v>Budget</c:v>
                      </c:pt>
                      <c:pt idx="1">
                        <c:v>Actual</c:v>
                      </c:pt>
                      <c:pt idx="2">
                        <c:v>Balance</c:v>
                      </c:pt>
                    </c:strCache>
                  </c:strRef>
                </c:cat>
                <c:val>
                  <c:numRef>
                    <c:extLst xmlns:c15="http://schemas.microsoft.com/office/drawing/2012/chart">
                      <c:ext xmlns:c15="http://schemas.microsoft.com/office/drawing/2012/chart" uri="{02D57815-91ED-43cb-92C2-25804820EDAC}">
                        <c15:formulaRef>
                          <c15:sqref>'BLANK - Project Portfolio Dash'!$E$8:$E$9</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08-1954-A24F-8571-413702F141C3}"/>
                  </c:ext>
                </c:extLst>
              </c15:ser>
            </c15:filteredBarSeries>
          </c:ext>
        </c:extLst>
      </c:barChart>
      <c:catAx>
        <c:axId val="308446752"/>
        <c:scaling>
          <c:orientation val="maxMin"/>
        </c:scaling>
        <c:delete val="1"/>
        <c:axPos val="l"/>
        <c:numFmt formatCode="General" sourceLinked="1"/>
        <c:majorTickMark val="none"/>
        <c:minorTickMark val="none"/>
        <c:tickLblPos val="nextTo"/>
        <c:crossAx val="279203632"/>
        <c:crosses val="autoZero"/>
        <c:auto val="1"/>
        <c:lblAlgn val="ctr"/>
        <c:lblOffset val="100"/>
        <c:noMultiLvlLbl val="0"/>
      </c:catAx>
      <c:valAx>
        <c:axId val="279203632"/>
        <c:scaling>
          <c:orientation val="minMax"/>
        </c:scaling>
        <c:delete val="1"/>
        <c:axPos val="t"/>
        <c:numFmt formatCode="&quot;$&quot;#,##0" sourceLinked="1"/>
        <c:majorTickMark val="none"/>
        <c:minorTickMark val="none"/>
        <c:tickLblPos val="nextTo"/>
        <c:crossAx val="3084467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092437664042"/>
          <c:y val="8.656111964662952E-2"/>
          <c:w val="0.735907562335958"/>
          <c:h val="0.86346336662185519"/>
        </c:manualLayout>
      </c:layout>
      <c:doughnutChart>
        <c:varyColors val="1"/>
        <c:ser>
          <c:idx val="0"/>
          <c:order val="0"/>
          <c:spPr>
            <a:ln>
              <a:noFill/>
            </a:ln>
          </c:spPr>
          <c:dPt>
            <c:idx val="0"/>
            <c:bubble3D val="0"/>
            <c:spPr>
              <a:solidFill>
                <a:srgbClr val="B4EC27"/>
              </a:solidFill>
              <a:ln w="19050">
                <a:noFill/>
              </a:ln>
              <a:effectLst/>
            </c:spPr>
            <c:extLst>
              <c:ext xmlns:c16="http://schemas.microsoft.com/office/drawing/2014/chart" uri="{C3380CC4-5D6E-409C-BE32-E72D297353CC}">
                <c16:uniqueId val="{00000001-0855-2C4C-A2E3-A5F94791EF39}"/>
              </c:ext>
            </c:extLst>
          </c:dPt>
          <c:dPt>
            <c:idx val="1"/>
            <c:bubble3D val="0"/>
            <c:spPr>
              <a:solidFill>
                <a:srgbClr val="B2F5EB"/>
              </a:solidFill>
              <a:ln w="19050">
                <a:noFill/>
              </a:ln>
              <a:effectLst/>
            </c:spPr>
            <c:extLst>
              <c:ext xmlns:c16="http://schemas.microsoft.com/office/drawing/2014/chart" uri="{C3380CC4-5D6E-409C-BE32-E72D297353CC}">
                <c16:uniqueId val="{00000003-0855-2C4C-A2E3-A5F94791EF39}"/>
              </c:ext>
            </c:extLst>
          </c:dPt>
          <c:dPt>
            <c:idx val="2"/>
            <c:bubble3D val="0"/>
            <c:spPr>
              <a:solidFill>
                <a:srgbClr val="FFC000"/>
              </a:solidFill>
              <a:ln w="19050">
                <a:noFill/>
              </a:ln>
              <a:effectLst/>
            </c:spPr>
            <c:extLst>
              <c:ext xmlns:c16="http://schemas.microsoft.com/office/drawing/2014/chart" uri="{C3380CC4-5D6E-409C-BE32-E72D297353CC}">
                <c16:uniqueId val="{00000005-0855-2C4C-A2E3-A5F94791EF39}"/>
              </c:ext>
            </c:extLst>
          </c:dPt>
          <c:dPt>
            <c:idx val="3"/>
            <c:bubble3D val="0"/>
            <c:spPr>
              <a:solidFill>
                <a:srgbClr val="FB7EEE"/>
              </a:solidFill>
              <a:ln w="19050">
                <a:noFill/>
              </a:ln>
              <a:effectLst/>
            </c:spPr>
            <c:extLst>
              <c:ext xmlns:c16="http://schemas.microsoft.com/office/drawing/2014/chart" uri="{C3380CC4-5D6E-409C-BE32-E72D297353CC}">
                <c16:uniqueId val="{00000007-0855-2C4C-A2E3-A5F94791EF39}"/>
              </c:ext>
            </c:extLst>
          </c:dPt>
          <c:dPt>
            <c:idx val="4"/>
            <c:bubble3D val="0"/>
            <c:spPr>
              <a:solidFill>
                <a:srgbClr val="FF5D00"/>
              </a:solidFill>
              <a:ln w="19050">
                <a:noFill/>
              </a:ln>
              <a:effectLst/>
            </c:spPr>
            <c:extLst>
              <c:ext xmlns:c16="http://schemas.microsoft.com/office/drawing/2014/chart" uri="{C3380CC4-5D6E-409C-BE32-E72D297353CC}">
                <c16:uniqueId val="{00000009-0855-2C4C-A2E3-A5F94791EF39}"/>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Project Portfolio Dash'!$H$36:$H$40</c:f>
              <c:strCache>
                <c:ptCount val="5"/>
                <c:pt idx="0">
                  <c:v>Highly Unlikely</c:v>
                </c:pt>
                <c:pt idx="1">
                  <c:v>Unlikely</c:v>
                </c:pt>
                <c:pt idx="2">
                  <c:v>Possible</c:v>
                </c:pt>
                <c:pt idx="3">
                  <c:v>Likely</c:v>
                </c:pt>
                <c:pt idx="4">
                  <c:v>Highly Likely</c:v>
                </c:pt>
              </c:strCache>
            </c:strRef>
          </c:cat>
          <c:val>
            <c:numRef>
              <c:f>'BLANK - Project Portfolio Dash'!$I$36:$I$40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0855-2C4C-A2E3-A5F94791EF39}"/>
            </c:ext>
          </c:extLst>
        </c:ser>
        <c:dLbls>
          <c:showLegendKey val="0"/>
          <c:showVal val="0"/>
          <c:showCatName val="0"/>
          <c:showSerName val="0"/>
          <c:showPercent val="0"/>
          <c:showBubbleSize val="0"/>
          <c:showLeaderLines val="1"/>
        </c:dLbls>
        <c:firstSliceAng val="0"/>
        <c:holeSize val="61"/>
      </c:doughnutChart>
      <c:spPr>
        <a:noFill/>
        <a:ln>
          <a:noFill/>
        </a:ln>
        <a:effectLst/>
      </c:spPr>
    </c:plotArea>
    <c:legend>
      <c:legendPos val="l"/>
      <c:layout>
        <c:manualLayout>
          <c:xMode val="edge"/>
          <c:yMode val="edge"/>
          <c:x val="1.5625E-2"/>
          <c:y val="0.29427693489533319"/>
          <c:w val="0.21885150098425196"/>
          <c:h val="0.4449827155751873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1"/>
        <c:ser>
          <c:idx val="0"/>
          <c:order val="0"/>
          <c:tx>
            <c:strRef>
              <c:f>'BLANK - Project Portfolio Dash'!$N$35</c:f>
              <c:strCache>
                <c:ptCount val="1"/>
                <c:pt idx="0">
                  <c:v>Strategic 
Objective</c:v>
                </c:pt>
              </c:strCache>
            </c:strRef>
          </c:tx>
          <c:invertIfNegative val="0"/>
          <c:dPt>
            <c:idx val="0"/>
            <c:invertIfNegative val="0"/>
            <c:bubble3D val="0"/>
            <c:spPr>
              <a:solidFill>
                <a:schemeClr val="accent4">
                  <a:shade val="42000"/>
                </a:schemeClr>
              </a:solidFill>
              <a:ln>
                <a:noFill/>
              </a:ln>
              <a:effectLst/>
            </c:spPr>
            <c:extLst>
              <c:ext xmlns:c16="http://schemas.microsoft.com/office/drawing/2014/chart" uri="{C3380CC4-5D6E-409C-BE32-E72D297353CC}">
                <c16:uniqueId val="{00000001-1A54-3A48-B0A0-C38860BDD4F5}"/>
              </c:ext>
            </c:extLst>
          </c:dPt>
          <c:dPt>
            <c:idx val="1"/>
            <c:invertIfNegative val="0"/>
            <c:bubble3D val="0"/>
            <c:spPr>
              <a:solidFill>
                <a:schemeClr val="accent4">
                  <a:shade val="55000"/>
                </a:schemeClr>
              </a:solidFill>
              <a:ln>
                <a:noFill/>
              </a:ln>
              <a:effectLst/>
            </c:spPr>
            <c:extLst>
              <c:ext xmlns:c16="http://schemas.microsoft.com/office/drawing/2014/chart" uri="{C3380CC4-5D6E-409C-BE32-E72D297353CC}">
                <c16:uniqueId val="{00000003-1A54-3A48-B0A0-C38860BDD4F5}"/>
              </c:ext>
            </c:extLst>
          </c:dPt>
          <c:dPt>
            <c:idx val="2"/>
            <c:invertIfNegative val="0"/>
            <c:bubble3D val="0"/>
            <c:spPr>
              <a:solidFill>
                <a:schemeClr val="accent4">
                  <a:shade val="68000"/>
                </a:schemeClr>
              </a:solidFill>
              <a:ln>
                <a:noFill/>
              </a:ln>
              <a:effectLst/>
            </c:spPr>
            <c:extLst>
              <c:ext xmlns:c16="http://schemas.microsoft.com/office/drawing/2014/chart" uri="{C3380CC4-5D6E-409C-BE32-E72D297353CC}">
                <c16:uniqueId val="{00000005-1A54-3A48-B0A0-C38860BDD4F5}"/>
              </c:ext>
            </c:extLst>
          </c:dPt>
          <c:dPt>
            <c:idx val="3"/>
            <c:invertIfNegative val="0"/>
            <c:bubble3D val="0"/>
            <c:spPr>
              <a:solidFill>
                <a:schemeClr val="accent4">
                  <a:shade val="80000"/>
                </a:schemeClr>
              </a:solidFill>
              <a:ln>
                <a:noFill/>
              </a:ln>
              <a:effectLst/>
            </c:spPr>
            <c:extLst>
              <c:ext xmlns:c16="http://schemas.microsoft.com/office/drawing/2014/chart" uri="{C3380CC4-5D6E-409C-BE32-E72D297353CC}">
                <c16:uniqueId val="{00000007-1A54-3A48-B0A0-C38860BDD4F5}"/>
              </c:ext>
            </c:extLst>
          </c:dPt>
          <c:dPt>
            <c:idx val="4"/>
            <c:invertIfNegative val="0"/>
            <c:bubble3D val="0"/>
            <c:spPr>
              <a:solidFill>
                <a:schemeClr val="accent4">
                  <a:shade val="93000"/>
                </a:schemeClr>
              </a:solidFill>
              <a:ln>
                <a:noFill/>
              </a:ln>
              <a:effectLst/>
            </c:spPr>
            <c:extLst>
              <c:ext xmlns:c16="http://schemas.microsoft.com/office/drawing/2014/chart" uri="{C3380CC4-5D6E-409C-BE32-E72D297353CC}">
                <c16:uniqueId val="{00000009-1A54-3A48-B0A0-C38860BDD4F5}"/>
              </c:ext>
            </c:extLst>
          </c:dPt>
          <c:dPt>
            <c:idx val="5"/>
            <c:invertIfNegative val="0"/>
            <c:bubble3D val="0"/>
            <c:spPr>
              <a:solidFill>
                <a:schemeClr val="accent4">
                  <a:tint val="94000"/>
                </a:schemeClr>
              </a:solidFill>
              <a:ln>
                <a:noFill/>
              </a:ln>
              <a:effectLst/>
            </c:spPr>
            <c:extLst>
              <c:ext xmlns:c16="http://schemas.microsoft.com/office/drawing/2014/chart" uri="{C3380CC4-5D6E-409C-BE32-E72D297353CC}">
                <c16:uniqueId val="{0000000B-1A54-3A48-B0A0-C38860BDD4F5}"/>
              </c:ext>
            </c:extLst>
          </c:dPt>
          <c:dPt>
            <c:idx val="6"/>
            <c:invertIfNegative val="0"/>
            <c:bubble3D val="0"/>
            <c:spPr>
              <a:solidFill>
                <a:schemeClr val="accent4">
                  <a:tint val="81000"/>
                </a:schemeClr>
              </a:solidFill>
              <a:ln>
                <a:noFill/>
              </a:ln>
              <a:effectLst/>
            </c:spPr>
            <c:extLst>
              <c:ext xmlns:c16="http://schemas.microsoft.com/office/drawing/2014/chart" uri="{C3380CC4-5D6E-409C-BE32-E72D297353CC}">
                <c16:uniqueId val="{0000000D-1A54-3A48-B0A0-C38860BDD4F5}"/>
              </c:ext>
            </c:extLst>
          </c:dPt>
          <c:dPt>
            <c:idx val="7"/>
            <c:invertIfNegative val="0"/>
            <c:bubble3D val="0"/>
            <c:spPr>
              <a:solidFill>
                <a:schemeClr val="accent4">
                  <a:tint val="69000"/>
                </a:schemeClr>
              </a:solidFill>
              <a:ln>
                <a:noFill/>
              </a:ln>
              <a:effectLst/>
            </c:spPr>
            <c:extLst>
              <c:ext xmlns:c16="http://schemas.microsoft.com/office/drawing/2014/chart" uri="{C3380CC4-5D6E-409C-BE32-E72D297353CC}">
                <c16:uniqueId val="{0000000F-1A54-3A48-B0A0-C38860BDD4F5}"/>
              </c:ext>
            </c:extLst>
          </c:dPt>
          <c:dPt>
            <c:idx val="8"/>
            <c:invertIfNegative val="0"/>
            <c:bubble3D val="0"/>
            <c:spPr>
              <a:solidFill>
                <a:schemeClr val="accent4">
                  <a:tint val="56000"/>
                </a:schemeClr>
              </a:solidFill>
              <a:ln>
                <a:noFill/>
              </a:ln>
              <a:effectLst/>
            </c:spPr>
            <c:extLst>
              <c:ext xmlns:c16="http://schemas.microsoft.com/office/drawing/2014/chart" uri="{C3380CC4-5D6E-409C-BE32-E72D297353CC}">
                <c16:uniqueId val="{00000011-1A54-3A48-B0A0-C38860BDD4F5}"/>
              </c:ext>
            </c:extLst>
          </c:dPt>
          <c:dPt>
            <c:idx val="9"/>
            <c:invertIfNegative val="0"/>
            <c:bubble3D val="0"/>
            <c:spPr>
              <a:solidFill>
                <a:schemeClr val="accent4">
                  <a:tint val="43000"/>
                </a:schemeClr>
              </a:solidFill>
              <a:ln>
                <a:noFill/>
              </a:ln>
              <a:effectLst/>
            </c:spPr>
            <c:extLst>
              <c:ext xmlns:c16="http://schemas.microsoft.com/office/drawing/2014/chart" uri="{C3380CC4-5D6E-409C-BE32-E72D297353CC}">
                <c16:uniqueId val="{00000013-1A54-3A48-B0A0-C38860BDD4F5}"/>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Project Portfolio Dash'!$N$36:$N$45</c:f>
              <c:strCache>
                <c:ptCount val="10"/>
                <c:pt idx="0">
                  <c:v>Improve Customer Loyalty</c:v>
                </c:pt>
                <c:pt idx="1">
                  <c:v>Modernize Technology</c:v>
                </c:pt>
                <c:pt idx="2">
                  <c:v>Expand Through M&amp;A</c:v>
                </c:pt>
                <c:pt idx="3">
                  <c:v>Grow &amp; Innovate</c:v>
                </c:pt>
                <c:pt idx="4">
                  <c:v>Increase Brand Awareness</c:v>
                </c:pt>
                <c:pt idx="5">
                  <c:v>Increase Customer Value</c:v>
                </c:pt>
                <c:pt idx="6">
                  <c:v>Expand Market Reach</c:v>
                </c:pt>
                <c:pt idx="7">
                  <c:v>Increase Revenue</c:v>
                </c:pt>
                <c:pt idx="8">
                  <c:v>Generate Leads</c:v>
                </c:pt>
                <c:pt idx="9">
                  <c:v>Increase Sales</c:v>
                </c:pt>
              </c:strCache>
            </c:strRef>
          </c:cat>
          <c:val>
            <c:numRef>
              <c:f>'BLANK - Project Portfolio Dash'!$O$36:$O$45</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4-1A54-3A48-B0A0-C38860BDD4F5}"/>
            </c:ext>
          </c:extLst>
        </c:ser>
        <c:dLbls>
          <c:showLegendKey val="0"/>
          <c:showVal val="0"/>
          <c:showCatName val="0"/>
          <c:showSerName val="0"/>
          <c:showPercent val="0"/>
          <c:showBubbleSize val="0"/>
        </c:dLbls>
        <c:gapWidth val="0"/>
        <c:axId val="66599936"/>
        <c:axId val="66601728"/>
      </c:barChart>
      <c:catAx>
        <c:axId val="66599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01728"/>
        <c:crosses val="autoZero"/>
        <c:auto val="1"/>
        <c:lblAlgn val="ctr"/>
        <c:lblOffset val="100"/>
        <c:noMultiLvlLbl val="0"/>
      </c:catAx>
      <c:valAx>
        <c:axId val="66601728"/>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6659993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'EXAMPLE  Project Portfolio Dash'!$G$36</c:f>
              <c:strCache>
                <c:ptCount val="1"/>
                <c:pt idx="0">
                  <c:v>Status 
Quantity</c:v>
                </c:pt>
              </c:strCache>
            </c:strRef>
          </c:tx>
          <c:spPr>
            <a:solidFill>
              <a:schemeClr val="accent1"/>
            </a:solidFill>
            <a:ln>
              <a:noFill/>
            </a:ln>
            <a:effectLst/>
          </c:spPr>
          <c:invertIfNegative val="0"/>
          <c:dPt>
            <c:idx val="0"/>
            <c:invertIfNegative val="0"/>
            <c:bubble3D val="0"/>
            <c:spPr>
              <a:solidFill>
                <a:srgbClr val="D3E4FA"/>
              </a:solidFill>
              <a:ln>
                <a:noFill/>
              </a:ln>
              <a:effectLst/>
            </c:spPr>
            <c:extLst>
              <c:ext xmlns:c16="http://schemas.microsoft.com/office/drawing/2014/chart" uri="{C3380CC4-5D6E-409C-BE32-E72D297353CC}">
                <c16:uniqueId val="{00000001-AFC7-4C5D-AC90-7BBF6D093AFF}"/>
              </c:ext>
            </c:extLst>
          </c:dPt>
          <c:dPt>
            <c:idx val="1"/>
            <c:invertIfNegative val="0"/>
            <c:bubble3D val="0"/>
            <c:spPr>
              <a:solidFill>
                <a:srgbClr val="B2F5EB"/>
              </a:solidFill>
              <a:ln>
                <a:noFill/>
              </a:ln>
              <a:effectLst/>
            </c:spPr>
            <c:extLst>
              <c:ext xmlns:c16="http://schemas.microsoft.com/office/drawing/2014/chart" uri="{C3380CC4-5D6E-409C-BE32-E72D297353CC}">
                <c16:uniqueId val="{00000003-AFC7-4C5D-AC90-7BBF6D093AFF}"/>
              </c:ext>
            </c:extLst>
          </c:dPt>
          <c:dPt>
            <c:idx val="2"/>
            <c:invertIfNegative val="0"/>
            <c:bubble3D val="0"/>
            <c:spPr>
              <a:solidFill>
                <a:srgbClr val="94DCF9"/>
              </a:solidFill>
              <a:ln>
                <a:noFill/>
              </a:ln>
              <a:effectLst/>
            </c:spPr>
            <c:extLst>
              <c:ext xmlns:c16="http://schemas.microsoft.com/office/drawing/2014/chart" uri="{C3380CC4-5D6E-409C-BE32-E72D297353CC}">
                <c16:uniqueId val="{00000005-AFC7-4C5D-AC90-7BBF6D093AFF}"/>
              </c:ext>
            </c:extLst>
          </c:dPt>
          <c:dPt>
            <c:idx val="3"/>
            <c:invertIfNegative val="0"/>
            <c:bubble3D val="0"/>
            <c:spPr>
              <a:solidFill>
                <a:srgbClr val="F2CFEE"/>
              </a:solidFill>
              <a:ln>
                <a:noFill/>
              </a:ln>
              <a:effectLst/>
            </c:spPr>
            <c:extLst>
              <c:ext xmlns:c16="http://schemas.microsoft.com/office/drawing/2014/chart" uri="{C3380CC4-5D6E-409C-BE32-E72D297353CC}">
                <c16:uniqueId val="{00000007-AFC7-4C5D-AC90-7BBF6D093AFF}"/>
              </c:ext>
            </c:extLst>
          </c:dPt>
          <c:dPt>
            <c:idx val="4"/>
            <c:invertIfNegative val="0"/>
            <c:bubble3D val="0"/>
            <c:spPr>
              <a:solidFill>
                <a:srgbClr val="B4EC27"/>
              </a:solidFill>
              <a:ln>
                <a:noFill/>
              </a:ln>
              <a:effectLst/>
            </c:spPr>
            <c:extLst>
              <c:ext xmlns:c16="http://schemas.microsoft.com/office/drawing/2014/chart" uri="{C3380CC4-5D6E-409C-BE32-E72D297353CC}">
                <c16:uniqueId val="{00000009-AFC7-4C5D-AC90-7BBF6D093AFF}"/>
              </c:ext>
            </c:extLst>
          </c:dPt>
          <c:dPt>
            <c:idx val="5"/>
            <c:invertIfNegative val="0"/>
            <c:bubble3D val="0"/>
            <c:spPr>
              <a:solidFill>
                <a:srgbClr val="35E59C"/>
              </a:solidFill>
              <a:ln>
                <a:noFill/>
              </a:ln>
              <a:effectLst/>
            </c:spPr>
            <c:extLst>
              <c:ext xmlns:c16="http://schemas.microsoft.com/office/drawing/2014/chart" uri="{C3380CC4-5D6E-409C-BE32-E72D297353CC}">
                <c16:uniqueId val="{0000000B-AFC7-4C5D-AC90-7BBF6D093AFF}"/>
              </c:ext>
            </c:extLst>
          </c:dPt>
          <c:dPt>
            <c:idx val="6"/>
            <c:invertIfNegative val="0"/>
            <c:bubble3D val="0"/>
            <c:spPr>
              <a:solidFill>
                <a:srgbClr val="FFC000"/>
              </a:solidFill>
              <a:ln>
                <a:noFill/>
              </a:ln>
              <a:effectLst/>
            </c:spPr>
            <c:extLst>
              <c:ext xmlns:c16="http://schemas.microsoft.com/office/drawing/2014/chart" uri="{C3380CC4-5D6E-409C-BE32-E72D297353CC}">
                <c16:uniqueId val="{0000000D-AFC7-4C5D-AC90-7BBF6D093AFF}"/>
              </c:ext>
            </c:extLst>
          </c:dPt>
          <c:dPt>
            <c:idx val="7"/>
            <c:invertIfNegative val="0"/>
            <c:bubble3D val="0"/>
            <c:spPr>
              <a:solidFill>
                <a:srgbClr val="FFEBC1"/>
              </a:solidFill>
              <a:ln>
                <a:noFill/>
              </a:ln>
              <a:effectLst/>
            </c:spPr>
            <c:extLst>
              <c:ext xmlns:c16="http://schemas.microsoft.com/office/drawing/2014/chart" uri="{C3380CC4-5D6E-409C-BE32-E72D297353CC}">
                <c16:uniqueId val="{0000000E-1D1C-3748-BAAA-23F8064AB8FD}"/>
              </c:ext>
            </c:extLst>
          </c:dPt>
          <c:dPt>
            <c:idx val="8"/>
            <c:invertIfNegative val="0"/>
            <c:bubble3D val="0"/>
            <c:spPr>
              <a:solidFill>
                <a:schemeClr val="bg2">
                  <a:lumMod val="90000"/>
                </a:schemeClr>
              </a:solidFill>
              <a:ln>
                <a:noFill/>
              </a:ln>
              <a:effectLst/>
            </c:spPr>
            <c:extLst>
              <c:ext xmlns:c16="http://schemas.microsoft.com/office/drawing/2014/chart" uri="{C3380CC4-5D6E-409C-BE32-E72D297353CC}">
                <c16:uniqueId val="{0000000F-1D1C-3748-BAAA-23F8064AB8FD}"/>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Project Portfolio Dash'!$F$37:$F$45</c:f>
              <c:strCache>
                <c:ptCount val="9"/>
                <c:pt idx="0">
                  <c:v>Proposed</c:v>
                </c:pt>
                <c:pt idx="1">
                  <c:v>Requested</c:v>
                </c:pt>
                <c:pt idx="2">
                  <c:v>Approved</c:v>
                </c:pt>
                <c:pt idx="3">
                  <c:v>Planning</c:v>
                </c:pt>
                <c:pt idx="4">
                  <c:v>In Progress</c:v>
                </c:pt>
                <c:pt idx="5">
                  <c:v>Complete</c:v>
                </c:pt>
                <c:pt idx="6">
                  <c:v>On Hold</c:v>
                </c:pt>
                <c:pt idx="7">
                  <c:v>Monitor</c:v>
                </c:pt>
                <c:pt idx="8">
                  <c:v>Other</c:v>
                </c:pt>
              </c:strCache>
            </c:strRef>
          </c:cat>
          <c:val>
            <c:numRef>
              <c:f>'EXAMPLE  Project Portfolio Dash'!$G$37:$G$45</c:f>
              <c:numCache>
                <c:formatCode>General</c:formatCode>
                <c:ptCount val="9"/>
                <c:pt idx="0">
                  <c:v>1</c:v>
                </c:pt>
                <c:pt idx="1">
                  <c:v>2</c:v>
                </c:pt>
                <c:pt idx="2">
                  <c:v>2</c:v>
                </c:pt>
                <c:pt idx="3">
                  <c:v>2</c:v>
                </c:pt>
                <c:pt idx="4">
                  <c:v>3</c:v>
                </c:pt>
                <c:pt idx="5">
                  <c:v>1</c:v>
                </c:pt>
                <c:pt idx="6">
                  <c:v>1</c:v>
                </c:pt>
                <c:pt idx="7">
                  <c:v>2</c:v>
                </c:pt>
                <c:pt idx="8">
                  <c:v>0</c:v>
                </c:pt>
              </c:numCache>
            </c:numRef>
          </c:val>
          <c:extLst>
            <c:ext xmlns:c16="http://schemas.microsoft.com/office/drawing/2014/chart" uri="{C3380CC4-5D6E-409C-BE32-E72D297353CC}">
              <c16:uniqueId val="{0000000E-AFC7-4C5D-AC90-7BBF6D093AFF}"/>
            </c:ext>
          </c:extLst>
        </c:ser>
        <c:dLbls>
          <c:showLegendKey val="0"/>
          <c:showVal val="0"/>
          <c:showCatName val="0"/>
          <c:showSerName val="0"/>
          <c:showPercent val="0"/>
          <c:showBubbleSize val="0"/>
        </c:dLbls>
        <c:gapWidth val="0"/>
        <c:axId val="66599936"/>
        <c:axId val="66601728"/>
      </c:barChart>
      <c:catAx>
        <c:axId val="66599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01728"/>
        <c:crosses val="autoZero"/>
        <c:auto val="1"/>
        <c:lblAlgn val="ctr"/>
        <c:lblOffset val="100"/>
        <c:noMultiLvlLbl val="0"/>
      </c:catAx>
      <c:valAx>
        <c:axId val="66601728"/>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6659993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Project Portfolio Dash'!$D$36</c:f>
              <c:strCache>
                <c:ptCount val="1"/>
                <c:pt idx="0">
                  <c:v>Priority 
Level</c:v>
                </c:pt>
              </c:strCache>
            </c:strRef>
          </c:tx>
          <c:spPr>
            <a:solidFill>
              <a:schemeClr val="accent1"/>
            </a:solidFill>
            <a:ln>
              <a:noFill/>
            </a:ln>
            <a:effectLst/>
          </c:spPr>
          <c:invertIfNegative val="0"/>
          <c:dPt>
            <c:idx val="0"/>
            <c:invertIfNegative val="0"/>
            <c:bubble3D val="0"/>
            <c:spPr>
              <a:solidFill>
                <a:srgbClr val="B2F5EB"/>
              </a:solidFill>
              <a:ln>
                <a:noFill/>
              </a:ln>
              <a:effectLst/>
            </c:spPr>
            <c:extLst>
              <c:ext xmlns:c16="http://schemas.microsoft.com/office/drawing/2014/chart" uri="{C3380CC4-5D6E-409C-BE32-E72D297353CC}">
                <c16:uniqueId val="{00000001-EC7D-4476-B1FD-BD57B64A68B7}"/>
              </c:ext>
            </c:extLst>
          </c:dPt>
          <c:dPt>
            <c:idx val="1"/>
            <c:invertIfNegative val="0"/>
            <c:bubble3D val="0"/>
            <c:spPr>
              <a:solidFill>
                <a:srgbClr val="FFC000"/>
              </a:solidFill>
              <a:ln>
                <a:noFill/>
              </a:ln>
              <a:effectLst/>
            </c:spPr>
            <c:extLst>
              <c:ext xmlns:c16="http://schemas.microsoft.com/office/drawing/2014/chart" uri="{C3380CC4-5D6E-409C-BE32-E72D297353CC}">
                <c16:uniqueId val="{00000003-EC7D-4476-B1FD-BD57B64A68B7}"/>
              </c:ext>
            </c:extLst>
          </c:dPt>
          <c:dPt>
            <c:idx val="2"/>
            <c:invertIfNegative val="0"/>
            <c:bubble3D val="0"/>
            <c:spPr>
              <a:solidFill>
                <a:srgbClr val="FB7EEE"/>
              </a:solidFill>
              <a:ln>
                <a:noFill/>
              </a:ln>
              <a:effectLst/>
            </c:spPr>
            <c:extLst>
              <c:ext xmlns:c16="http://schemas.microsoft.com/office/drawing/2014/chart" uri="{C3380CC4-5D6E-409C-BE32-E72D297353CC}">
                <c16:uniqueId val="{00000005-EC7D-4476-B1FD-BD57B64A68B7}"/>
              </c:ext>
            </c:extLst>
          </c:dPt>
          <c:dPt>
            <c:idx val="3"/>
            <c:invertIfNegative val="0"/>
            <c:bubble3D val="0"/>
            <c:spPr>
              <a:solidFill>
                <a:srgbClr val="FF5D00"/>
              </a:solidFill>
              <a:ln>
                <a:noFill/>
              </a:ln>
              <a:effectLst/>
            </c:spPr>
            <c:extLst>
              <c:ext xmlns:c16="http://schemas.microsoft.com/office/drawing/2014/chart" uri="{C3380CC4-5D6E-409C-BE32-E72D297353CC}">
                <c16:uniqueId val="{00000007-EC7D-4476-B1FD-BD57B64A68B7}"/>
              </c:ext>
            </c:extLst>
          </c:dPt>
          <c:cat>
            <c:strRef>
              <c:f>'EXAMPLE  Project Portfolio Dash'!$D$37:$D$40</c:f>
              <c:strCache>
                <c:ptCount val="4"/>
                <c:pt idx="0">
                  <c:v>Low</c:v>
                </c:pt>
                <c:pt idx="1">
                  <c:v>Medium</c:v>
                </c:pt>
                <c:pt idx="2">
                  <c:v>High</c:v>
                </c:pt>
                <c:pt idx="3">
                  <c:v>Extreme</c:v>
                </c:pt>
              </c:strCache>
            </c:strRef>
          </c:cat>
          <c:val>
            <c:numRef>
              <c:f>'EXAMPLE  Project Portfolio Dash'!$E$37:$E$40</c:f>
              <c:numCache>
                <c:formatCode>General</c:formatCode>
                <c:ptCount val="4"/>
                <c:pt idx="0">
                  <c:v>2</c:v>
                </c:pt>
                <c:pt idx="1">
                  <c:v>3</c:v>
                </c:pt>
                <c:pt idx="2">
                  <c:v>6</c:v>
                </c:pt>
                <c:pt idx="3">
                  <c:v>3</c:v>
                </c:pt>
              </c:numCache>
            </c:numRef>
          </c:val>
          <c:extLst>
            <c:ext xmlns:c16="http://schemas.microsoft.com/office/drawing/2014/chart" uri="{C3380CC4-5D6E-409C-BE32-E72D297353CC}">
              <c16:uniqueId val="{00000008-EC7D-4476-B1FD-BD57B64A68B7}"/>
            </c:ext>
          </c:extLst>
        </c:ser>
        <c:dLbls>
          <c:showLegendKey val="0"/>
          <c:showVal val="0"/>
          <c:showCatName val="0"/>
          <c:showSerName val="0"/>
          <c:showPercent val="0"/>
          <c:showBubbleSize val="0"/>
        </c:dLbls>
        <c:gapWidth val="43"/>
        <c:overlap val="-1"/>
        <c:axId val="66646016"/>
        <c:axId val="66647552"/>
      </c:barChart>
      <c:catAx>
        <c:axId val="6664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47552"/>
        <c:crosses val="autoZero"/>
        <c:auto val="1"/>
        <c:lblAlgn val="ctr"/>
        <c:lblOffset val="100"/>
        <c:noMultiLvlLbl val="0"/>
      </c:catAx>
      <c:valAx>
        <c:axId val="66647552"/>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64601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1"/>
          <c:spPr>
            <a:solidFill>
              <a:schemeClr val="accent2"/>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3-1175-3D49-BCAC-26A4365DA587}"/>
              </c:ext>
            </c:extLst>
          </c:dPt>
          <c:dPt>
            <c:idx val="1"/>
            <c:invertIfNegative val="0"/>
            <c:bubble3D val="0"/>
            <c:spPr>
              <a:solidFill>
                <a:srgbClr val="92D050"/>
              </a:solidFill>
              <a:ln>
                <a:noFill/>
              </a:ln>
              <a:effectLst/>
            </c:spPr>
            <c:extLst>
              <c:ext xmlns:c16="http://schemas.microsoft.com/office/drawing/2014/chart" uri="{C3380CC4-5D6E-409C-BE32-E72D297353CC}">
                <c16:uniqueId val="{00000004-1175-3D49-BCAC-26A4365DA587}"/>
              </c:ext>
            </c:extLst>
          </c:dPt>
          <c:dPt>
            <c:idx val="2"/>
            <c:invertIfNegative val="0"/>
            <c:bubble3D val="0"/>
            <c:spPr>
              <a:solidFill>
                <a:srgbClr val="FFC000"/>
              </a:solidFill>
              <a:ln>
                <a:noFill/>
              </a:ln>
              <a:effectLst/>
            </c:spPr>
            <c:extLst>
              <c:ext xmlns:c16="http://schemas.microsoft.com/office/drawing/2014/chart" uri="{C3380CC4-5D6E-409C-BE32-E72D297353CC}">
                <c16:uniqueId val="{00000005-1175-3D49-BCAC-26A4365DA587}"/>
              </c:ext>
            </c:extLst>
          </c:dPt>
          <c:cat>
            <c:strRef>
              <c:f>'EXAMPLE  Project Portfolio Dash'!$B$9:$B$11</c:f>
              <c:strCache>
                <c:ptCount val="3"/>
                <c:pt idx="0">
                  <c:v>Budget</c:v>
                </c:pt>
                <c:pt idx="1">
                  <c:v>Actual</c:v>
                </c:pt>
                <c:pt idx="2">
                  <c:v>Balance</c:v>
                </c:pt>
              </c:strCache>
            </c:strRef>
          </c:cat>
          <c:val>
            <c:numRef>
              <c:f>'EXAMPLE  Project Portfolio Dash'!$D$9:$D$11</c:f>
              <c:numCache>
                <c:formatCode>"$"#,##0</c:formatCode>
                <c:ptCount val="3"/>
                <c:pt idx="0">
                  <c:v>4085000</c:v>
                </c:pt>
                <c:pt idx="1">
                  <c:v>3416000</c:v>
                </c:pt>
                <c:pt idx="2">
                  <c:v>669000</c:v>
                </c:pt>
              </c:numCache>
            </c:numRef>
          </c:val>
          <c:extLst>
            <c:ext xmlns:c16="http://schemas.microsoft.com/office/drawing/2014/chart" uri="{C3380CC4-5D6E-409C-BE32-E72D297353CC}">
              <c16:uniqueId val="{00000001-1175-3D49-BCAC-26A4365DA587}"/>
            </c:ext>
          </c:extLst>
        </c:ser>
        <c:dLbls>
          <c:showLegendKey val="0"/>
          <c:showVal val="0"/>
          <c:showCatName val="0"/>
          <c:showSerName val="0"/>
          <c:showPercent val="0"/>
          <c:showBubbleSize val="0"/>
        </c:dLbls>
        <c:gapWidth val="0"/>
        <c:axId val="308446752"/>
        <c:axId val="27920363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'EXAMPLE  Project Portfolio Dash'!$B$9:$B$11</c15:sqref>
                        </c15:formulaRef>
                      </c:ext>
                    </c:extLst>
                    <c:strCache>
                      <c:ptCount val="3"/>
                      <c:pt idx="0">
                        <c:v>Budget</c:v>
                      </c:pt>
                      <c:pt idx="1">
                        <c:v>Actual</c:v>
                      </c:pt>
                      <c:pt idx="2">
                        <c:v>Balance</c:v>
                      </c:pt>
                    </c:strCache>
                  </c:strRef>
                </c:cat>
                <c:val>
                  <c:numRef>
                    <c:extLst>
                      <c:ext uri="{02D57815-91ED-43cb-92C2-25804820EDAC}">
                        <c15:formulaRef>
                          <c15:sqref>'EXAMPLE  Project Portfolio Dash'!$C$9:$C$10</c15:sqref>
                        </c15:formulaRef>
                      </c:ext>
                    </c:extLst>
                    <c:numCache>
                      <c:formatCode>General</c:formatCode>
                      <c:ptCount val="2"/>
                    </c:numCache>
                  </c:numRef>
                </c:val>
                <c:extLst>
                  <c:ext xmlns:c16="http://schemas.microsoft.com/office/drawing/2014/chart" uri="{C3380CC4-5D6E-409C-BE32-E72D297353CC}">
                    <c16:uniqueId val="{00000000-1175-3D49-BCAC-26A4365DA587}"/>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'EXAMPLE  Project Portfolio Dash'!$B$9:$B$11</c15:sqref>
                        </c15:formulaRef>
                      </c:ext>
                    </c:extLst>
                    <c:strCache>
                      <c:ptCount val="3"/>
                      <c:pt idx="0">
                        <c:v>Budget</c:v>
                      </c:pt>
                      <c:pt idx="1">
                        <c:v>Actual</c:v>
                      </c:pt>
                      <c:pt idx="2">
                        <c:v>Balance</c:v>
                      </c:pt>
                    </c:strCache>
                  </c:strRef>
                </c:cat>
                <c:val>
                  <c:numRef>
                    <c:extLst xmlns:c15="http://schemas.microsoft.com/office/drawing/2012/chart">
                      <c:ext xmlns:c15="http://schemas.microsoft.com/office/drawing/2012/chart" uri="{02D57815-91ED-43cb-92C2-25804820EDAC}">
                        <c15:formulaRef>
                          <c15:sqref>'EXAMPLE  Project Portfolio Dash'!$E$9:$E$10</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02-1175-3D49-BCAC-26A4365DA587}"/>
                  </c:ext>
                </c:extLst>
              </c15:ser>
            </c15:filteredBarSeries>
          </c:ext>
        </c:extLst>
      </c:barChart>
      <c:catAx>
        <c:axId val="308446752"/>
        <c:scaling>
          <c:orientation val="maxMin"/>
        </c:scaling>
        <c:delete val="1"/>
        <c:axPos val="l"/>
        <c:numFmt formatCode="General" sourceLinked="1"/>
        <c:majorTickMark val="none"/>
        <c:minorTickMark val="none"/>
        <c:tickLblPos val="nextTo"/>
        <c:crossAx val="279203632"/>
        <c:crosses val="autoZero"/>
        <c:auto val="1"/>
        <c:lblAlgn val="ctr"/>
        <c:lblOffset val="100"/>
        <c:noMultiLvlLbl val="0"/>
      </c:catAx>
      <c:valAx>
        <c:axId val="279203632"/>
        <c:scaling>
          <c:orientation val="minMax"/>
        </c:scaling>
        <c:delete val="1"/>
        <c:axPos val="t"/>
        <c:numFmt formatCode="&quot;$&quot;#,##0" sourceLinked="1"/>
        <c:majorTickMark val="none"/>
        <c:minorTickMark val="none"/>
        <c:tickLblPos val="nextTo"/>
        <c:crossAx val="3084467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092437664042"/>
          <c:y val="8.656111964662952E-2"/>
          <c:w val="0.735907562335958"/>
          <c:h val="0.86346336662185519"/>
        </c:manualLayout>
      </c:layout>
      <c:doughnutChart>
        <c:varyColors val="1"/>
        <c:ser>
          <c:idx val="0"/>
          <c:order val="0"/>
          <c:spPr>
            <a:ln>
              <a:noFill/>
            </a:ln>
          </c:spPr>
          <c:dPt>
            <c:idx val="0"/>
            <c:bubble3D val="0"/>
            <c:spPr>
              <a:solidFill>
                <a:srgbClr val="B4EC27"/>
              </a:solidFill>
              <a:ln w="19050">
                <a:noFill/>
              </a:ln>
              <a:effectLst/>
            </c:spPr>
            <c:extLst>
              <c:ext xmlns:c16="http://schemas.microsoft.com/office/drawing/2014/chart" uri="{C3380CC4-5D6E-409C-BE32-E72D297353CC}">
                <c16:uniqueId val="{00000003-02AC-D94B-85C3-BB0C3DD69A2F}"/>
              </c:ext>
            </c:extLst>
          </c:dPt>
          <c:dPt>
            <c:idx val="1"/>
            <c:bubble3D val="0"/>
            <c:spPr>
              <a:solidFill>
                <a:srgbClr val="B2F5EB"/>
              </a:solidFill>
              <a:ln w="19050">
                <a:noFill/>
              </a:ln>
              <a:effectLst/>
            </c:spPr>
            <c:extLst>
              <c:ext xmlns:c16="http://schemas.microsoft.com/office/drawing/2014/chart" uri="{C3380CC4-5D6E-409C-BE32-E72D297353CC}">
                <c16:uniqueId val="{00000004-02AC-D94B-85C3-BB0C3DD69A2F}"/>
              </c:ext>
            </c:extLst>
          </c:dPt>
          <c:dPt>
            <c:idx val="2"/>
            <c:bubble3D val="0"/>
            <c:spPr>
              <a:solidFill>
                <a:srgbClr val="FFC000"/>
              </a:solidFill>
              <a:ln w="19050">
                <a:noFill/>
              </a:ln>
              <a:effectLst/>
            </c:spPr>
            <c:extLst>
              <c:ext xmlns:c16="http://schemas.microsoft.com/office/drawing/2014/chart" uri="{C3380CC4-5D6E-409C-BE32-E72D297353CC}">
                <c16:uniqueId val="{00000005-02AC-D94B-85C3-BB0C3DD69A2F}"/>
              </c:ext>
            </c:extLst>
          </c:dPt>
          <c:dPt>
            <c:idx val="3"/>
            <c:bubble3D val="0"/>
            <c:spPr>
              <a:solidFill>
                <a:srgbClr val="FB7EEE"/>
              </a:solidFill>
              <a:ln w="19050">
                <a:noFill/>
              </a:ln>
              <a:effectLst/>
            </c:spPr>
            <c:extLst>
              <c:ext xmlns:c16="http://schemas.microsoft.com/office/drawing/2014/chart" uri="{C3380CC4-5D6E-409C-BE32-E72D297353CC}">
                <c16:uniqueId val="{00000001-02AC-D94B-85C3-BB0C3DD69A2F}"/>
              </c:ext>
            </c:extLst>
          </c:dPt>
          <c:dPt>
            <c:idx val="4"/>
            <c:bubble3D val="0"/>
            <c:spPr>
              <a:solidFill>
                <a:srgbClr val="FF5D00"/>
              </a:solidFill>
              <a:ln w="19050">
                <a:noFill/>
              </a:ln>
              <a:effectLst/>
            </c:spPr>
            <c:extLst>
              <c:ext xmlns:c16="http://schemas.microsoft.com/office/drawing/2014/chart" uri="{C3380CC4-5D6E-409C-BE32-E72D297353CC}">
                <c16:uniqueId val="{00000002-02AC-D94B-85C3-BB0C3DD69A2F}"/>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Project Portfolio Dash'!$H$37:$H$41</c:f>
              <c:strCache>
                <c:ptCount val="5"/>
                <c:pt idx="0">
                  <c:v>Highly Unlikely</c:v>
                </c:pt>
                <c:pt idx="1">
                  <c:v>Unlikely</c:v>
                </c:pt>
                <c:pt idx="2">
                  <c:v>Possible</c:v>
                </c:pt>
                <c:pt idx="3">
                  <c:v>Likely</c:v>
                </c:pt>
                <c:pt idx="4">
                  <c:v>Highly Likely</c:v>
                </c:pt>
              </c:strCache>
            </c:strRef>
          </c:cat>
          <c:val>
            <c:numRef>
              <c:f>'EXAMPLE  Project Portfolio Dash'!$I$37:$I$41</c:f>
              <c:numCache>
                <c:formatCode>General</c:formatCode>
                <c:ptCount val="5"/>
                <c:pt idx="0">
                  <c:v>2</c:v>
                </c:pt>
                <c:pt idx="1">
                  <c:v>5</c:v>
                </c:pt>
                <c:pt idx="2">
                  <c:v>1</c:v>
                </c:pt>
                <c:pt idx="3">
                  <c:v>3</c:v>
                </c:pt>
                <c:pt idx="4">
                  <c:v>3</c:v>
                </c:pt>
              </c:numCache>
            </c:numRef>
          </c:val>
          <c:extLst>
            <c:ext xmlns:c16="http://schemas.microsoft.com/office/drawing/2014/chart" uri="{C3380CC4-5D6E-409C-BE32-E72D297353CC}">
              <c16:uniqueId val="{00000000-02AC-D94B-85C3-BB0C3DD69A2F}"/>
            </c:ext>
          </c:extLst>
        </c:ser>
        <c:dLbls>
          <c:showLegendKey val="0"/>
          <c:showVal val="0"/>
          <c:showCatName val="0"/>
          <c:showSerName val="0"/>
          <c:showPercent val="0"/>
          <c:showBubbleSize val="0"/>
          <c:showLeaderLines val="1"/>
        </c:dLbls>
        <c:firstSliceAng val="0"/>
        <c:holeSize val="61"/>
      </c:doughnutChart>
      <c:spPr>
        <a:noFill/>
        <a:ln>
          <a:noFill/>
        </a:ln>
        <a:effectLst/>
      </c:spPr>
    </c:plotArea>
    <c:legend>
      <c:legendPos val="l"/>
      <c:layout>
        <c:manualLayout>
          <c:xMode val="edge"/>
          <c:yMode val="edge"/>
          <c:x val="1.5625E-2"/>
          <c:y val="0.29427693489533319"/>
          <c:w val="0.21885150098425196"/>
          <c:h val="0.4449827155751873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1"/>
        <c:ser>
          <c:idx val="0"/>
          <c:order val="0"/>
          <c:tx>
            <c:strRef>
              <c:f>'EXAMPLE  Project Portfolio Dash'!$N$36</c:f>
              <c:strCache>
                <c:ptCount val="1"/>
                <c:pt idx="0">
                  <c:v>Strategic 
Objective</c:v>
                </c:pt>
              </c:strCache>
            </c:strRef>
          </c:tx>
          <c:invertIfNegative val="0"/>
          <c:dPt>
            <c:idx val="0"/>
            <c:invertIfNegative val="0"/>
            <c:bubble3D val="0"/>
            <c:spPr>
              <a:solidFill>
                <a:schemeClr val="accent4">
                  <a:shade val="42000"/>
                </a:schemeClr>
              </a:solidFill>
              <a:ln>
                <a:noFill/>
              </a:ln>
              <a:effectLst/>
            </c:spPr>
            <c:extLst>
              <c:ext xmlns:c16="http://schemas.microsoft.com/office/drawing/2014/chart" uri="{C3380CC4-5D6E-409C-BE32-E72D297353CC}">
                <c16:uniqueId val="{00000001-DEC6-3F4C-B6E7-6BF2F7C8619B}"/>
              </c:ext>
            </c:extLst>
          </c:dPt>
          <c:dPt>
            <c:idx val="1"/>
            <c:invertIfNegative val="0"/>
            <c:bubble3D val="0"/>
            <c:spPr>
              <a:solidFill>
                <a:schemeClr val="accent4">
                  <a:shade val="55000"/>
                </a:schemeClr>
              </a:solidFill>
              <a:ln>
                <a:noFill/>
              </a:ln>
              <a:effectLst/>
            </c:spPr>
            <c:extLst>
              <c:ext xmlns:c16="http://schemas.microsoft.com/office/drawing/2014/chart" uri="{C3380CC4-5D6E-409C-BE32-E72D297353CC}">
                <c16:uniqueId val="{00000003-DEC6-3F4C-B6E7-6BF2F7C8619B}"/>
              </c:ext>
            </c:extLst>
          </c:dPt>
          <c:dPt>
            <c:idx val="2"/>
            <c:invertIfNegative val="0"/>
            <c:bubble3D val="0"/>
            <c:spPr>
              <a:solidFill>
                <a:schemeClr val="accent4">
                  <a:shade val="68000"/>
                </a:schemeClr>
              </a:solidFill>
              <a:ln>
                <a:noFill/>
              </a:ln>
              <a:effectLst/>
            </c:spPr>
            <c:extLst>
              <c:ext xmlns:c16="http://schemas.microsoft.com/office/drawing/2014/chart" uri="{C3380CC4-5D6E-409C-BE32-E72D297353CC}">
                <c16:uniqueId val="{00000005-DEC6-3F4C-B6E7-6BF2F7C8619B}"/>
              </c:ext>
            </c:extLst>
          </c:dPt>
          <c:dPt>
            <c:idx val="3"/>
            <c:invertIfNegative val="0"/>
            <c:bubble3D val="0"/>
            <c:spPr>
              <a:solidFill>
                <a:schemeClr val="accent4">
                  <a:shade val="80000"/>
                </a:schemeClr>
              </a:solidFill>
              <a:ln>
                <a:noFill/>
              </a:ln>
              <a:effectLst/>
            </c:spPr>
            <c:extLst>
              <c:ext xmlns:c16="http://schemas.microsoft.com/office/drawing/2014/chart" uri="{C3380CC4-5D6E-409C-BE32-E72D297353CC}">
                <c16:uniqueId val="{00000007-DEC6-3F4C-B6E7-6BF2F7C8619B}"/>
              </c:ext>
            </c:extLst>
          </c:dPt>
          <c:dPt>
            <c:idx val="4"/>
            <c:invertIfNegative val="0"/>
            <c:bubble3D val="0"/>
            <c:spPr>
              <a:solidFill>
                <a:schemeClr val="accent4">
                  <a:shade val="93000"/>
                </a:schemeClr>
              </a:solidFill>
              <a:ln>
                <a:noFill/>
              </a:ln>
              <a:effectLst/>
            </c:spPr>
            <c:extLst>
              <c:ext xmlns:c16="http://schemas.microsoft.com/office/drawing/2014/chart" uri="{C3380CC4-5D6E-409C-BE32-E72D297353CC}">
                <c16:uniqueId val="{00000009-DEC6-3F4C-B6E7-6BF2F7C8619B}"/>
              </c:ext>
            </c:extLst>
          </c:dPt>
          <c:dPt>
            <c:idx val="5"/>
            <c:invertIfNegative val="0"/>
            <c:bubble3D val="0"/>
            <c:spPr>
              <a:solidFill>
                <a:schemeClr val="accent4">
                  <a:tint val="94000"/>
                </a:schemeClr>
              </a:solidFill>
              <a:ln>
                <a:noFill/>
              </a:ln>
              <a:effectLst/>
            </c:spPr>
            <c:extLst>
              <c:ext xmlns:c16="http://schemas.microsoft.com/office/drawing/2014/chart" uri="{C3380CC4-5D6E-409C-BE32-E72D297353CC}">
                <c16:uniqueId val="{0000000B-DEC6-3F4C-B6E7-6BF2F7C8619B}"/>
              </c:ext>
            </c:extLst>
          </c:dPt>
          <c:dPt>
            <c:idx val="6"/>
            <c:invertIfNegative val="0"/>
            <c:bubble3D val="0"/>
            <c:spPr>
              <a:solidFill>
                <a:schemeClr val="accent4">
                  <a:tint val="81000"/>
                </a:schemeClr>
              </a:solidFill>
              <a:ln>
                <a:noFill/>
              </a:ln>
              <a:effectLst/>
            </c:spPr>
            <c:extLst>
              <c:ext xmlns:c16="http://schemas.microsoft.com/office/drawing/2014/chart" uri="{C3380CC4-5D6E-409C-BE32-E72D297353CC}">
                <c16:uniqueId val="{0000000D-DEC6-3F4C-B6E7-6BF2F7C8619B}"/>
              </c:ext>
            </c:extLst>
          </c:dPt>
          <c:dPt>
            <c:idx val="7"/>
            <c:invertIfNegative val="0"/>
            <c:bubble3D val="0"/>
            <c:spPr>
              <a:solidFill>
                <a:schemeClr val="accent4">
                  <a:tint val="69000"/>
                </a:schemeClr>
              </a:solidFill>
              <a:ln>
                <a:noFill/>
              </a:ln>
              <a:effectLst/>
            </c:spPr>
            <c:extLst>
              <c:ext xmlns:c16="http://schemas.microsoft.com/office/drawing/2014/chart" uri="{C3380CC4-5D6E-409C-BE32-E72D297353CC}">
                <c16:uniqueId val="{0000000F-DEC6-3F4C-B6E7-6BF2F7C8619B}"/>
              </c:ext>
            </c:extLst>
          </c:dPt>
          <c:dPt>
            <c:idx val="8"/>
            <c:invertIfNegative val="0"/>
            <c:bubble3D val="0"/>
            <c:spPr>
              <a:solidFill>
                <a:schemeClr val="accent4">
                  <a:tint val="56000"/>
                </a:schemeClr>
              </a:solidFill>
              <a:ln>
                <a:noFill/>
              </a:ln>
              <a:effectLst/>
            </c:spPr>
            <c:extLst>
              <c:ext xmlns:c16="http://schemas.microsoft.com/office/drawing/2014/chart" uri="{C3380CC4-5D6E-409C-BE32-E72D297353CC}">
                <c16:uniqueId val="{00000011-DEC6-3F4C-B6E7-6BF2F7C8619B}"/>
              </c:ext>
            </c:extLst>
          </c:dPt>
          <c:dPt>
            <c:idx val="9"/>
            <c:invertIfNegative val="0"/>
            <c:bubble3D val="0"/>
            <c:spPr>
              <a:solidFill>
                <a:schemeClr val="accent4">
                  <a:tint val="43000"/>
                </a:schemeClr>
              </a:solidFill>
              <a:ln>
                <a:noFill/>
              </a:ln>
              <a:effectLst/>
            </c:spPr>
            <c:extLst>
              <c:ext xmlns:c16="http://schemas.microsoft.com/office/drawing/2014/chart" uri="{C3380CC4-5D6E-409C-BE32-E72D297353CC}">
                <c16:uniqueId val="{00000013-DF63-0549-9C39-EC902B2B0D8D}"/>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Project Portfolio Dash'!$N$37:$N$46</c:f>
              <c:strCache>
                <c:ptCount val="10"/>
                <c:pt idx="0">
                  <c:v>Improve Customer Loyalty</c:v>
                </c:pt>
                <c:pt idx="1">
                  <c:v>Modernize Technology</c:v>
                </c:pt>
                <c:pt idx="2">
                  <c:v>Expand Through M&amp;A</c:v>
                </c:pt>
                <c:pt idx="3">
                  <c:v>Grow &amp; Innovate</c:v>
                </c:pt>
                <c:pt idx="4">
                  <c:v>Increase Brand Awareness</c:v>
                </c:pt>
                <c:pt idx="5">
                  <c:v>Increase Customer Value</c:v>
                </c:pt>
                <c:pt idx="6">
                  <c:v>Expand Market Reach</c:v>
                </c:pt>
                <c:pt idx="7">
                  <c:v>Increase Revenue</c:v>
                </c:pt>
                <c:pt idx="8">
                  <c:v>Generate Leads</c:v>
                </c:pt>
                <c:pt idx="9">
                  <c:v>Increase Sales</c:v>
                </c:pt>
              </c:strCache>
            </c:strRef>
          </c:cat>
          <c:val>
            <c:numRef>
              <c:f>'EXAMPLE  Project Portfolio Dash'!$O$37:$O$46</c:f>
              <c:numCache>
                <c:formatCode>General</c:formatCode>
                <c:ptCount val="10"/>
                <c:pt idx="0">
                  <c:v>2</c:v>
                </c:pt>
                <c:pt idx="1">
                  <c:v>1</c:v>
                </c:pt>
                <c:pt idx="2">
                  <c:v>0</c:v>
                </c:pt>
                <c:pt idx="3">
                  <c:v>1</c:v>
                </c:pt>
                <c:pt idx="4">
                  <c:v>1</c:v>
                </c:pt>
                <c:pt idx="5">
                  <c:v>2</c:v>
                </c:pt>
                <c:pt idx="6">
                  <c:v>2</c:v>
                </c:pt>
                <c:pt idx="7">
                  <c:v>1</c:v>
                </c:pt>
                <c:pt idx="8">
                  <c:v>1</c:v>
                </c:pt>
                <c:pt idx="9">
                  <c:v>3</c:v>
                </c:pt>
              </c:numCache>
            </c:numRef>
          </c:val>
          <c:extLst>
            <c:ext xmlns:c16="http://schemas.microsoft.com/office/drawing/2014/chart" uri="{C3380CC4-5D6E-409C-BE32-E72D297353CC}">
              <c16:uniqueId val="{00000012-DEC6-3F4C-B6E7-6BF2F7C8619B}"/>
            </c:ext>
          </c:extLst>
        </c:ser>
        <c:dLbls>
          <c:showLegendKey val="0"/>
          <c:showVal val="0"/>
          <c:showCatName val="0"/>
          <c:showSerName val="0"/>
          <c:showPercent val="0"/>
          <c:showBubbleSize val="0"/>
        </c:dLbls>
        <c:gapWidth val="0"/>
        <c:axId val="66599936"/>
        <c:axId val="66601728"/>
      </c:barChart>
      <c:catAx>
        <c:axId val="66599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01728"/>
        <c:crosses val="autoZero"/>
        <c:auto val="1"/>
        <c:lblAlgn val="ctr"/>
        <c:lblOffset val="100"/>
        <c:noMultiLvlLbl val="0"/>
      </c:catAx>
      <c:valAx>
        <c:axId val="66601728"/>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6659993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Project Portfolio Dash'!$B$35</c:f>
              <c:strCache>
                <c:ptCount val="1"/>
                <c:pt idx="0">
                  <c:v>Health Level</c:v>
                </c:pt>
              </c:strCache>
            </c:strRef>
          </c:tx>
          <c:spPr>
            <a:solidFill>
              <a:schemeClr val="accent1">
                <a:lumMod val="50000"/>
              </a:schemeClr>
            </a:solidFill>
            <a:ln>
              <a:noFill/>
            </a:ln>
            <a:effectLst/>
          </c:spPr>
          <c:invertIfNegative val="0"/>
          <c:dPt>
            <c:idx val="1"/>
            <c:invertIfNegative val="0"/>
            <c:bubble3D val="0"/>
            <c:spPr>
              <a:solidFill>
                <a:schemeClr val="accent1">
                  <a:lumMod val="75000"/>
                </a:schemeClr>
              </a:solidFill>
              <a:ln>
                <a:noFill/>
              </a:ln>
              <a:effectLst/>
            </c:spPr>
            <c:extLst>
              <c:ext xmlns:c16="http://schemas.microsoft.com/office/drawing/2014/chart" uri="{C3380CC4-5D6E-409C-BE32-E72D297353CC}">
                <c16:uniqueId val="{00000001-49B8-1A4F-BD44-C973F56031C3}"/>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3-49B8-1A4F-BD44-C973F56031C3}"/>
              </c:ext>
            </c:extLst>
          </c:dPt>
          <c:dPt>
            <c:idx val="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49B8-1A4F-BD44-C973F56031C3}"/>
              </c:ext>
            </c:extLst>
          </c:dPt>
          <c:dPt>
            <c:idx val="4"/>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7-49B8-1A4F-BD44-C973F56031C3}"/>
              </c:ext>
            </c:extLst>
          </c:dPt>
          <c:cat>
            <c:numRef>
              <c:f>'BLANK - Project Portfolio Dash'!$B$36:$B$40</c:f>
              <c:numCache>
                <c:formatCode>General</c:formatCode>
                <c:ptCount val="5"/>
                <c:pt idx="0">
                  <c:v>1</c:v>
                </c:pt>
                <c:pt idx="1">
                  <c:v>2</c:v>
                </c:pt>
                <c:pt idx="2">
                  <c:v>3</c:v>
                </c:pt>
                <c:pt idx="3">
                  <c:v>4</c:v>
                </c:pt>
                <c:pt idx="4">
                  <c:v>5</c:v>
                </c:pt>
              </c:numCache>
            </c:numRef>
          </c:cat>
          <c:val>
            <c:numRef>
              <c:f>'BLANK - Project Portfolio Dash'!$C$36:$C$40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8-49B8-1A4F-BD44-C973F56031C3}"/>
            </c:ext>
          </c:extLst>
        </c:ser>
        <c:dLbls>
          <c:showLegendKey val="0"/>
          <c:showVal val="0"/>
          <c:showCatName val="0"/>
          <c:showSerName val="0"/>
          <c:showPercent val="0"/>
          <c:showBubbleSize val="0"/>
        </c:dLbls>
        <c:gapWidth val="43"/>
        <c:overlap val="-1"/>
        <c:axId val="66099456"/>
        <c:axId val="66105344"/>
      </c:barChart>
      <c:catAx>
        <c:axId val="66099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105344"/>
        <c:crosses val="autoZero"/>
        <c:auto val="1"/>
        <c:lblAlgn val="ctr"/>
        <c:lblOffset val="100"/>
        <c:noMultiLvlLbl val="0"/>
      </c:catAx>
      <c:valAx>
        <c:axId val="66105344"/>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09945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'BLANK - Project Portfolio Dash'!$G$35</c:f>
              <c:strCache>
                <c:ptCount val="1"/>
                <c:pt idx="0">
                  <c:v>Status 
Quantity</c:v>
                </c:pt>
              </c:strCache>
            </c:strRef>
          </c:tx>
          <c:spPr>
            <a:solidFill>
              <a:schemeClr val="accent1"/>
            </a:solidFill>
            <a:ln>
              <a:noFill/>
            </a:ln>
            <a:effectLst/>
          </c:spPr>
          <c:invertIfNegative val="0"/>
          <c:dPt>
            <c:idx val="0"/>
            <c:invertIfNegative val="0"/>
            <c:bubble3D val="0"/>
            <c:spPr>
              <a:solidFill>
                <a:srgbClr val="D3E4FA"/>
              </a:solidFill>
              <a:ln>
                <a:noFill/>
              </a:ln>
              <a:effectLst/>
            </c:spPr>
            <c:extLst>
              <c:ext xmlns:c16="http://schemas.microsoft.com/office/drawing/2014/chart" uri="{C3380CC4-5D6E-409C-BE32-E72D297353CC}">
                <c16:uniqueId val="{00000001-6512-D84C-9754-E867881518A5}"/>
              </c:ext>
            </c:extLst>
          </c:dPt>
          <c:dPt>
            <c:idx val="1"/>
            <c:invertIfNegative val="0"/>
            <c:bubble3D val="0"/>
            <c:spPr>
              <a:solidFill>
                <a:srgbClr val="B2F5EB"/>
              </a:solidFill>
              <a:ln>
                <a:noFill/>
              </a:ln>
              <a:effectLst/>
            </c:spPr>
            <c:extLst>
              <c:ext xmlns:c16="http://schemas.microsoft.com/office/drawing/2014/chart" uri="{C3380CC4-5D6E-409C-BE32-E72D297353CC}">
                <c16:uniqueId val="{00000003-6512-D84C-9754-E867881518A5}"/>
              </c:ext>
            </c:extLst>
          </c:dPt>
          <c:dPt>
            <c:idx val="2"/>
            <c:invertIfNegative val="0"/>
            <c:bubble3D val="0"/>
            <c:spPr>
              <a:solidFill>
                <a:srgbClr val="94DCF9"/>
              </a:solidFill>
              <a:ln>
                <a:noFill/>
              </a:ln>
              <a:effectLst/>
            </c:spPr>
            <c:extLst>
              <c:ext xmlns:c16="http://schemas.microsoft.com/office/drawing/2014/chart" uri="{C3380CC4-5D6E-409C-BE32-E72D297353CC}">
                <c16:uniqueId val="{00000005-6512-D84C-9754-E867881518A5}"/>
              </c:ext>
            </c:extLst>
          </c:dPt>
          <c:dPt>
            <c:idx val="3"/>
            <c:invertIfNegative val="0"/>
            <c:bubble3D val="0"/>
            <c:spPr>
              <a:solidFill>
                <a:srgbClr val="F2CFEE"/>
              </a:solidFill>
              <a:ln>
                <a:noFill/>
              </a:ln>
              <a:effectLst/>
            </c:spPr>
            <c:extLst>
              <c:ext xmlns:c16="http://schemas.microsoft.com/office/drawing/2014/chart" uri="{C3380CC4-5D6E-409C-BE32-E72D297353CC}">
                <c16:uniqueId val="{00000007-6512-D84C-9754-E867881518A5}"/>
              </c:ext>
            </c:extLst>
          </c:dPt>
          <c:dPt>
            <c:idx val="4"/>
            <c:invertIfNegative val="0"/>
            <c:bubble3D val="0"/>
            <c:spPr>
              <a:solidFill>
                <a:srgbClr val="B4EC27"/>
              </a:solidFill>
              <a:ln>
                <a:noFill/>
              </a:ln>
              <a:effectLst/>
            </c:spPr>
            <c:extLst>
              <c:ext xmlns:c16="http://schemas.microsoft.com/office/drawing/2014/chart" uri="{C3380CC4-5D6E-409C-BE32-E72D297353CC}">
                <c16:uniqueId val="{00000009-6512-D84C-9754-E867881518A5}"/>
              </c:ext>
            </c:extLst>
          </c:dPt>
          <c:dPt>
            <c:idx val="5"/>
            <c:invertIfNegative val="0"/>
            <c:bubble3D val="0"/>
            <c:spPr>
              <a:solidFill>
                <a:srgbClr val="35E59C"/>
              </a:solidFill>
              <a:ln>
                <a:noFill/>
              </a:ln>
              <a:effectLst/>
            </c:spPr>
            <c:extLst>
              <c:ext xmlns:c16="http://schemas.microsoft.com/office/drawing/2014/chart" uri="{C3380CC4-5D6E-409C-BE32-E72D297353CC}">
                <c16:uniqueId val="{0000000B-6512-D84C-9754-E867881518A5}"/>
              </c:ext>
            </c:extLst>
          </c:dPt>
          <c:dPt>
            <c:idx val="6"/>
            <c:invertIfNegative val="0"/>
            <c:bubble3D val="0"/>
            <c:spPr>
              <a:solidFill>
                <a:srgbClr val="FFC000"/>
              </a:solidFill>
              <a:ln>
                <a:noFill/>
              </a:ln>
              <a:effectLst/>
            </c:spPr>
            <c:extLst>
              <c:ext xmlns:c16="http://schemas.microsoft.com/office/drawing/2014/chart" uri="{C3380CC4-5D6E-409C-BE32-E72D297353CC}">
                <c16:uniqueId val="{0000000D-6512-D84C-9754-E867881518A5}"/>
              </c:ext>
            </c:extLst>
          </c:dPt>
          <c:dPt>
            <c:idx val="7"/>
            <c:invertIfNegative val="0"/>
            <c:bubble3D val="0"/>
            <c:spPr>
              <a:solidFill>
                <a:srgbClr val="FFEBC1"/>
              </a:solidFill>
              <a:ln>
                <a:noFill/>
              </a:ln>
              <a:effectLst/>
            </c:spPr>
            <c:extLst>
              <c:ext xmlns:c16="http://schemas.microsoft.com/office/drawing/2014/chart" uri="{C3380CC4-5D6E-409C-BE32-E72D297353CC}">
                <c16:uniqueId val="{0000000F-6512-D84C-9754-E867881518A5}"/>
              </c:ext>
            </c:extLst>
          </c:dPt>
          <c:dPt>
            <c:idx val="8"/>
            <c:invertIfNegative val="0"/>
            <c:bubble3D val="0"/>
            <c:spPr>
              <a:solidFill>
                <a:schemeClr val="bg2">
                  <a:lumMod val="90000"/>
                </a:schemeClr>
              </a:solidFill>
              <a:ln>
                <a:noFill/>
              </a:ln>
              <a:effectLst/>
            </c:spPr>
            <c:extLst>
              <c:ext xmlns:c16="http://schemas.microsoft.com/office/drawing/2014/chart" uri="{C3380CC4-5D6E-409C-BE32-E72D297353CC}">
                <c16:uniqueId val="{00000011-6512-D84C-9754-E867881518A5}"/>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Project Portfolio Dash'!$F$36:$F$44</c:f>
              <c:strCache>
                <c:ptCount val="9"/>
                <c:pt idx="0">
                  <c:v>Proposed</c:v>
                </c:pt>
                <c:pt idx="1">
                  <c:v>Requested</c:v>
                </c:pt>
                <c:pt idx="2">
                  <c:v>Approved</c:v>
                </c:pt>
                <c:pt idx="3">
                  <c:v>Planning</c:v>
                </c:pt>
                <c:pt idx="4">
                  <c:v>In Progress</c:v>
                </c:pt>
                <c:pt idx="5">
                  <c:v>Complete</c:v>
                </c:pt>
                <c:pt idx="6">
                  <c:v>On Hold</c:v>
                </c:pt>
                <c:pt idx="7">
                  <c:v>Monitor</c:v>
                </c:pt>
                <c:pt idx="8">
                  <c:v>Other</c:v>
                </c:pt>
              </c:strCache>
            </c:strRef>
          </c:cat>
          <c:val>
            <c:numRef>
              <c:f>'BLANK - Project Portfolio Dash'!$G$36:$G$44</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6512-D84C-9754-E867881518A5}"/>
            </c:ext>
          </c:extLst>
        </c:ser>
        <c:dLbls>
          <c:showLegendKey val="0"/>
          <c:showVal val="0"/>
          <c:showCatName val="0"/>
          <c:showSerName val="0"/>
          <c:showPercent val="0"/>
          <c:showBubbleSize val="0"/>
        </c:dLbls>
        <c:gapWidth val="0"/>
        <c:axId val="66599936"/>
        <c:axId val="66601728"/>
      </c:barChart>
      <c:catAx>
        <c:axId val="66599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01728"/>
        <c:crosses val="autoZero"/>
        <c:auto val="1"/>
        <c:lblAlgn val="ctr"/>
        <c:lblOffset val="100"/>
        <c:noMultiLvlLbl val="0"/>
      </c:catAx>
      <c:valAx>
        <c:axId val="66601728"/>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6659993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Project Portfolio Dash'!$D$35</c:f>
              <c:strCache>
                <c:ptCount val="1"/>
                <c:pt idx="0">
                  <c:v>Priority 
Level</c:v>
                </c:pt>
              </c:strCache>
            </c:strRef>
          </c:tx>
          <c:spPr>
            <a:solidFill>
              <a:schemeClr val="accent1"/>
            </a:solidFill>
            <a:ln>
              <a:noFill/>
            </a:ln>
            <a:effectLst/>
          </c:spPr>
          <c:invertIfNegative val="0"/>
          <c:dPt>
            <c:idx val="0"/>
            <c:invertIfNegative val="0"/>
            <c:bubble3D val="0"/>
            <c:spPr>
              <a:solidFill>
                <a:srgbClr val="B2F5EB"/>
              </a:solidFill>
              <a:ln>
                <a:noFill/>
              </a:ln>
              <a:effectLst/>
            </c:spPr>
            <c:extLst>
              <c:ext xmlns:c16="http://schemas.microsoft.com/office/drawing/2014/chart" uri="{C3380CC4-5D6E-409C-BE32-E72D297353CC}">
                <c16:uniqueId val="{00000001-DF17-EA45-89D7-AD6DA06A54F8}"/>
              </c:ext>
            </c:extLst>
          </c:dPt>
          <c:dPt>
            <c:idx val="1"/>
            <c:invertIfNegative val="0"/>
            <c:bubble3D val="0"/>
            <c:spPr>
              <a:solidFill>
                <a:srgbClr val="FFC000"/>
              </a:solidFill>
              <a:ln>
                <a:noFill/>
              </a:ln>
              <a:effectLst/>
            </c:spPr>
            <c:extLst>
              <c:ext xmlns:c16="http://schemas.microsoft.com/office/drawing/2014/chart" uri="{C3380CC4-5D6E-409C-BE32-E72D297353CC}">
                <c16:uniqueId val="{00000003-DF17-EA45-89D7-AD6DA06A54F8}"/>
              </c:ext>
            </c:extLst>
          </c:dPt>
          <c:dPt>
            <c:idx val="2"/>
            <c:invertIfNegative val="0"/>
            <c:bubble3D val="0"/>
            <c:spPr>
              <a:solidFill>
                <a:srgbClr val="FB7EEE"/>
              </a:solidFill>
              <a:ln>
                <a:noFill/>
              </a:ln>
              <a:effectLst/>
            </c:spPr>
            <c:extLst>
              <c:ext xmlns:c16="http://schemas.microsoft.com/office/drawing/2014/chart" uri="{C3380CC4-5D6E-409C-BE32-E72D297353CC}">
                <c16:uniqueId val="{00000005-DF17-EA45-89D7-AD6DA06A54F8}"/>
              </c:ext>
            </c:extLst>
          </c:dPt>
          <c:dPt>
            <c:idx val="3"/>
            <c:invertIfNegative val="0"/>
            <c:bubble3D val="0"/>
            <c:spPr>
              <a:solidFill>
                <a:srgbClr val="FF5D00"/>
              </a:solidFill>
              <a:ln>
                <a:noFill/>
              </a:ln>
              <a:effectLst/>
            </c:spPr>
            <c:extLst>
              <c:ext xmlns:c16="http://schemas.microsoft.com/office/drawing/2014/chart" uri="{C3380CC4-5D6E-409C-BE32-E72D297353CC}">
                <c16:uniqueId val="{00000007-DF17-EA45-89D7-AD6DA06A54F8}"/>
              </c:ext>
            </c:extLst>
          </c:dPt>
          <c:cat>
            <c:strRef>
              <c:f>'BLANK - Project Portfolio Dash'!$D$36:$D$39</c:f>
              <c:strCache>
                <c:ptCount val="4"/>
                <c:pt idx="0">
                  <c:v>Low</c:v>
                </c:pt>
                <c:pt idx="1">
                  <c:v>Medium</c:v>
                </c:pt>
                <c:pt idx="2">
                  <c:v>High</c:v>
                </c:pt>
                <c:pt idx="3">
                  <c:v>Extreme</c:v>
                </c:pt>
              </c:strCache>
            </c:strRef>
          </c:cat>
          <c:val>
            <c:numRef>
              <c:f>'BLANK - Project Portfolio Dash'!$E$36:$E$39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DF17-EA45-89D7-AD6DA06A54F8}"/>
            </c:ext>
          </c:extLst>
        </c:ser>
        <c:dLbls>
          <c:showLegendKey val="0"/>
          <c:showVal val="0"/>
          <c:showCatName val="0"/>
          <c:showSerName val="0"/>
          <c:showPercent val="0"/>
          <c:showBubbleSize val="0"/>
        </c:dLbls>
        <c:gapWidth val="43"/>
        <c:overlap val="-1"/>
        <c:axId val="66646016"/>
        <c:axId val="66647552"/>
      </c:barChart>
      <c:catAx>
        <c:axId val="6664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47552"/>
        <c:crosses val="autoZero"/>
        <c:auto val="1"/>
        <c:lblAlgn val="ctr"/>
        <c:lblOffset val="100"/>
        <c:noMultiLvlLbl val="0"/>
      </c:catAx>
      <c:valAx>
        <c:axId val="66647552"/>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64601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7">
  <a:schemeClr val="accent4"/>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chart" Target="../charts/chart3.xml"/><Relationship Id="rId7" Type="http://schemas.openxmlformats.org/officeDocument/2006/relationships/chart" Target="../charts/chart5.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4.xml"/><Relationship Id="rId5" Type="http://schemas.openxmlformats.org/officeDocument/2006/relationships/image" Target="../media/image1.png"/><Relationship Id="rId4" Type="http://schemas.openxmlformats.org/officeDocument/2006/relationships/hyperlink" Target="https://www.smartsheet.com/try-it?trp=12221&amp;utm_source=template-excel&amp;utm_medium=content&amp;utm_campaign=Project+Portfolio+Management+Summary+Dashboard-excel-12221&amp;lpa=Project+Portfolio+Management+Summary+Dashboard+excel+12221"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177800</xdr:colOff>
      <xdr:row>13</xdr:row>
      <xdr:rowOff>101600</xdr:rowOff>
    </xdr:from>
    <xdr:to>
      <xdr:col>4</xdr:col>
      <xdr:colOff>1638300</xdr:colOff>
      <xdr:row>14</xdr:row>
      <xdr:rowOff>12700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55033</xdr:colOff>
      <xdr:row>7</xdr:row>
      <xdr:rowOff>457200</xdr:rowOff>
    </xdr:from>
    <xdr:to>
      <xdr:col>12</xdr:col>
      <xdr:colOff>182033</xdr:colOff>
      <xdr:row>14</xdr:row>
      <xdr:rowOff>12700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1778003</xdr:colOff>
      <xdr:row>12</xdr:row>
      <xdr:rowOff>431800</xdr:rowOff>
    </xdr:from>
    <xdr:to>
      <xdr:col>7</xdr:col>
      <xdr:colOff>88900</xdr:colOff>
      <xdr:row>14</xdr:row>
      <xdr:rowOff>12699</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812800</xdr:colOff>
      <xdr:row>1</xdr:row>
      <xdr:rowOff>3680</xdr:rowOff>
    </xdr:to>
    <xdr:pic>
      <xdr:nvPicPr>
        <xdr:cNvPr id="2" name="Picture 1">
          <a:hlinkClick xmlns:r="http://schemas.openxmlformats.org/officeDocument/2006/relationships" r:id="rId4"/>
          <a:extLst>
            <a:ext uri="{FF2B5EF4-FFF2-40B4-BE49-F238E27FC236}">
              <a16:creationId xmlns:a16="http://schemas.microsoft.com/office/drawing/2014/main" id="{B50ACB58-CA8F-A449-8FAF-41A38A9F03A9}"/>
            </a:ext>
          </a:extLst>
        </xdr:cNvPr>
        <xdr:cNvPicPr>
          <a:picLocks noChangeAspect="1"/>
        </xdr:cNvPicPr>
      </xdr:nvPicPr>
      <xdr:blipFill rotWithShape="1">
        <a:blip xmlns:r="http://schemas.openxmlformats.org/officeDocument/2006/relationships" r:embed="rId5"/>
        <a:srcRect b="1553"/>
        <a:stretch/>
      </xdr:blipFill>
      <xdr:spPr>
        <a:xfrm>
          <a:off x="0" y="0"/>
          <a:ext cx="10045700" cy="2463045"/>
        </a:xfrm>
        <a:prstGeom prst="rect">
          <a:avLst/>
        </a:prstGeom>
      </xdr:spPr>
    </xdr:pic>
    <xdr:clientData/>
  </xdr:twoCellAnchor>
  <xdr:twoCellAnchor>
    <xdr:from>
      <xdr:col>4</xdr:col>
      <xdr:colOff>660400</xdr:colOff>
      <xdr:row>7</xdr:row>
      <xdr:rowOff>457200</xdr:rowOff>
    </xdr:from>
    <xdr:to>
      <xdr:col>6</xdr:col>
      <xdr:colOff>1270000</xdr:colOff>
      <xdr:row>11</xdr:row>
      <xdr:rowOff>165100</xdr:rowOff>
    </xdr:to>
    <xdr:graphicFrame macro="">
      <xdr:nvGraphicFramePr>
        <xdr:cNvPr id="6" name="Chart 5">
          <a:extLst>
            <a:ext uri="{FF2B5EF4-FFF2-40B4-BE49-F238E27FC236}">
              <a16:creationId xmlns:a16="http://schemas.microsoft.com/office/drawing/2014/main" id="{00169F30-43AB-69BA-9E1F-D7CE706B41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857250</xdr:colOff>
      <xdr:row>7</xdr:row>
      <xdr:rowOff>0</xdr:rowOff>
    </xdr:from>
    <xdr:to>
      <xdr:col>16</xdr:col>
      <xdr:colOff>1498600</xdr:colOff>
      <xdr:row>11</xdr:row>
      <xdr:rowOff>914400</xdr:rowOff>
    </xdr:to>
    <xdr:graphicFrame macro="">
      <xdr:nvGraphicFramePr>
        <xdr:cNvPr id="7" name="Chart 6">
          <a:extLst>
            <a:ext uri="{FF2B5EF4-FFF2-40B4-BE49-F238E27FC236}">
              <a16:creationId xmlns:a16="http://schemas.microsoft.com/office/drawing/2014/main" id="{B74F8E19-EC1F-BF1D-1125-9A8FA3CDE5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927100</xdr:colOff>
      <xdr:row>13</xdr:row>
      <xdr:rowOff>25400</xdr:rowOff>
    </xdr:from>
    <xdr:to>
      <xdr:col>17</xdr:col>
      <xdr:colOff>749300</xdr:colOff>
      <xdr:row>13</xdr:row>
      <xdr:rowOff>3657600</xdr:rowOff>
    </xdr:to>
    <xdr:graphicFrame macro="">
      <xdr:nvGraphicFramePr>
        <xdr:cNvPr id="8" name="Chart 7">
          <a:extLst>
            <a:ext uri="{FF2B5EF4-FFF2-40B4-BE49-F238E27FC236}">
              <a16:creationId xmlns:a16="http://schemas.microsoft.com/office/drawing/2014/main" id="{A0DE9B45-9274-CB42-AFDE-0C2A3129F5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177800</xdr:colOff>
      <xdr:row>12</xdr:row>
      <xdr:rowOff>101600</xdr:rowOff>
    </xdr:from>
    <xdr:to>
      <xdr:col>4</xdr:col>
      <xdr:colOff>1638300</xdr:colOff>
      <xdr:row>13</xdr:row>
      <xdr:rowOff>12700</xdr:rowOff>
    </xdr:to>
    <xdr:graphicFrame macro="">
      <xdr:nvGraphicFramePr>
        <xdr:cNvPr id="2" name="Chart 1">
          <a:extLst>
            <a:ext uri="{FF2B5EF4-FFF2-40B4-BE49-F238E27FC236}">
              <a16:creationId xmlns:a16="http://schemas.microsoft.com/office/drawing/2014/main" id="{0E5E4A4A-ECB7-5045-90A2-B7A7458031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55033</xdr:colOff>
      <xdr:row>6</xdr:row>
      <xdr:rowOff>457200</xdr:rowOff>
    </xdr:from>
    <xdr:to>
      <xdr:col>12</xdr:col>
      <xdr:colOff>182033</xdr:colOff>
      <xdr:row>13</xdr:row>
      <xdr:rowOff>12700</xdr:rowOff>
    </xdr:to>
    <xdr:graphicFrame macro="">
      <xdr:nvGraphicFramePr>
        <xdr:cNvPr id="3" name="Chart 2">
          <a:extLst>
            <a:ext uri="{FF2B5EF4-FFF2-40B4-BE49-F238E27FC236}">
              <a16:creationId xmlns:a16="http://schemas.microsoft.com/office/drawing/2014/main" id="{3BD5C70D-B4FA-5C4A-8078-FDBB83A86E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1778003</xdr:colOff>
      <xdr:row>11</xdr:row>
      <xdr:rowOff>431800</xdr:rowOff>
    </xdr:from>
    <xdr:to>
      <xdr:col>7</xdr:col>
      <xdr:colOff>88900</xdr:colOff>
      <xdr:row>13</xdr:row>
      <xdr:rowOff>12699</xdr:rowOff>
    </xdr:to>
    <xdr:graphicFrame macro="">
      <xdr:nvGraphicFramePr>
        <xdr:cNvPr id="4" name="Chart 3">
          <a:extLst>
            <a:ext uri="{FF2B5EF4-FFF2-40B4-BE49-F238E27FC236}">
              <a16:creationId xmlns:a16="http://schemas.microsoft.com/office/drawing/2014/main" id="{584A02F1-A87C-6C49-9992-738730FF42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660400</xdr:colOff>
      <xdr:row>6</xdr:row>
      <xdr:rowOff>457200</xdr:rowOff>
    </xdr:from>
    <xdr:to>
      <xdr:col>6</xdr:col>
      <xdr:colOff>1270000</xdr:colOff>
      <xdr:row>10</xdr:row>
      <xdr:rowOff>165100</xdr:rowOff>
    </xdr:to>
    <xdr:graphicFrame macro="">
      <xdr:nvGraphicFramePr>
        <xdr:cNvPr id="6" name="Chart 5">
          <a:extLst>
            <a:ext uri="{FF2B5EF4-FFF2-40B4-BE49-F238E27FC236}">
              <a16:creationId xmlns:a16="http://schemas.microsoft.com/office/drawing/2014/main" id="{5E6E9B70-CB6E-374C-AF72-DA05CD0220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857250</xdr:colOff>
      <xdr:row>6</xdr:row>
      <xdr:rowOff>0</xdr:rowOff>
    </xdr:from>
    <xdr:to>
      <xdr:col>16</xdr:col>
      <xdr:colOff>1498600</xdr:colOff>
      <xdr:row>10</xdr:row>
      <xdr:rowOff>914400</xdr:rowOff>
    </xdr:to>
    <xdr:graphicFrame macro="">
      <xdr:nvGraphicFramePr>
        <xdr:cNvPr id="7" name="Chart 6">
          <a:extLst>
            <a:ext uri="{FF2B5EF4-FFF2-40B4-BE49-F238E27FC236}">
              <a16:creationId xmlns:a16="http://schemas.microsoft.com/office/drawing/2014/main" id="{A5056103-3032-1B40-B7C3-63FC70D310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927100</xdr:colOff>
      <xdr:row>12</xdr:row>
      <xdr:rowOff>25400</xdr:rowOff>
    </xdr:from>
    <xdr:to>
      <xdr:col>17</xdr:col>
      <xdr:colOff>749300</xdr:colOff>
      <xdr:row>12</xdr:row>
      <xdr:rowOff>3657600</xdr:rowOff>
    </xdr:to>
    <xdr:graphicFrame macro="">
      <xdr:nvGraphicFramePr>
        <xdr:cNvPr id="8" name="Chart 7">
          <a:extLst>
            <a:ext uri="{FF2B5EF4-FFF2-40B4-BE49-F238E27FC236}">
              <a16:creationId xmlns:a16="http://schemas.microsoft.com/office/drawing/2014/main" id="{D5EC6A91-257B-5D45-ADF9-3702C385E8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PROJECTS" displayName="PROJECTS" ref="B17:T31" totalsRowShown="0" headerRowDxfId="107" dataDxfId="106" tableBorderDxfId="105">
  <autoFilter ref="B17:T31"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00000000-0010-0000-0000-000001000000}" name="Project Health Level" dataDxfId="104"/>
    <tableColumn id="2" xr3:uid="{00000000-0010-0000-0000-000002000000}" name="Priority" dataDxfId="103"/>
    <tableColumn id="3" xr3:uid="{00000000-0010-0000-0000-000003000000}" name="Project ID" dataDxfId="102"/>
    <tableColumn id="4" xr3:uid="{00000000-0010-0000-0000-000004000000}" name="Project Name" dataDxfId="101"/>
    <tableColumn id="5" xr3:uid="{00000000-0010-0000-0000-000005000000}" name="Status" dataDxfId="100"/>
    <tableColumn id="6" xr3:uid="{00000000-0010-0000-0000-000006000000}" name="Project Summary" dataDxfId="99"/>
    <tableColumn id="7" xr3:uid="{00000000-0010-0000-0000-000007000000}" name="Project Manager" dataDxfId="98"/>
    <tableColumn id="8" xr3:uid="{00000000-0010-0000-0000-000008000000}" name="Budget" dataDxfId="97"/>
    <tableColumn id="9" xr3:uid="{00000000-0010-0000-0000-000009000000}" name="Actual" dataDxfId="96"/>
    <tableColumn id="10" xr3:uid="{00000000-0010-0000-0000-00000A000000}" name="Budget Less Actual" dataDxfId="95">
      <calculatedColumnFormula>IF(PROJECTS[[#This Row],[Budget]]="","–",PROJECTS[[#This Row],[Budget]]-PROJECTS[[#This Row],[Actual]])</calculatedColumnFormula>
    </tableColumn>
    <tableColumn id="11" xr3:uid="{00000000-0010-0000-0000-00000B000000}" name="Expected Date of Completion" dataDxfId="94"/>
    <tableColumn id="12" xr3:uid="{00000000-0010-0000-0000-00000C000000}" name="Number of Days Remaining" dataDxfId="93">
      <calculatedColumnFormula>IF(PROJECTS[[#This Row],[Expected Date of Completion]]="","–",(PROJECTS[[#This Row],[Expected Date of Completion]]-TODAY()))</calculatedColumnFormula>
    </tableColumn>
    <tableColumn id="13" xr3:uid="{00000000-0010-0000-0000-00000D000000}" name="Percent Of Project Complete" dataDxfId="92"/>
    <tableColumn id="15" xr3:uid="{224A09EA-C8AB-B04B-A745-1F4A97915E87}" name="Risk Level" dataDxfId="91"/>
    <tableColumn id="18" xr3:uid="{00000000-0010-0000-0000-000012000000}" name="Associated Risks" dataDxfId="90"/>
    <tableColumn id="16" xr3:uid="{F43E97E1-2BFD-5143-864C-182059795D95}" name="Strategic Objective" dataDxfId="89"/>
    <tableColumn id="17" xr3:uid="{00000000-0010-0000-0000-000011000000}" name="Cost-Benefit Analysis Outcome" dataDxfId="88"/>
    <tableColumn id="19" xr3:uid="{00000000-0010-0000-0000-000013000000}" name="Comments" dataDxfId="87"/>
    <tableColumn id="14" xr3:uid="{00000000-0010-0000-0000-00000E000000}" name="Attachments / Links" dataDxfId="86"/>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878AA19-D908-C345-BDBF-559110567991}" name="PROJECTS2" displayName="PROJECTS2" ref="B16:T30" totalsRowShown="0" headerRowDxfId="85" dataDxfId="84" tableBorderDxfId="83">
  <autoFilter ref="B16:T30"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900B93F3-1409-1242-A333-95274250EFD6}" name="Project Health Level" dataDxfId="82"/>
    <tableColumn id="2" xr3:uid="{3531BBA9-C91B-5A40-A609-C825A07962E4}" name="Priority" dataDxfId="81"/>
    <tableColumn id="3" xr3:uid="{4392104C-7D2E-D248-B11A-05688C48A75F}" name="Project ID" dataDxfId="80"/>
    <tableColumn id="4" xr3:uid="{C2E51791-067A-0D47-80DD-753723D4E248}" name="Project Name" dataDxfId="79"/>
    <tableColumn id="5" xr3:uid="{45C407ED-75CE-974A-97EF-D9975B9DFF0B}" name="Status" dataDxfId="78"/>
    <tableColumn id="6" xr3:uid="{47C576BD-4BA3-5E47-9078-266762800BCE}" name="Project Summary" dataDxfId="77"/>
    <tableColumn id="7" xr3:uid="{270A98CF-EF96-BC4E-922F-1CF7D69453EA}" name="Project Manager" dataDxfId="76"/>
    <tableColumn id="8" xr3:uid="{7A5D5F15-4036-084E-A210-16B721E536C8}" name="Budget" dataDxfId="75"/>
    <tableColumn id="9" xr3:uid="{AA4E5EF2-37E6-1F49-94BA-FCB5259DC266}" name="Actual" dataDxfId="74"/>
    <tableColumn id="10" xr3:uid="{E130423B-C17B-CD47-B299-4F227046AEE5}" name="Budget Less Actual" dataDxfId="73">
      <calculatedColumnFormula>IF(PROJECTS2[[#This Row],[Budget]]="","–",PROJECTS2[[#This Row],[Budget]]-PROJECTS2[[#This Row],[Actual]])</calculatedColumnFormula>
    </tableColumn>
    <tableColumn id="11" xr3:uid="{386CFF1E-98A3-5E45-8786-4374468C2D8B}" name="Expected Date of Completion" dataDxfId="72"/>
    <tableColumn id="12" xr3:uid="{9BD27FE6-5763-6D4C-86E1-8449B3341303}" name="Number of Days Remaining" dataDxfId="71">
      <calculatedColumnFormula>IF(PROJECTS2[[#This Row],[Expected Date of Completion]]="","–",(PROJECTS2[[#This Row],[Expected Date of Completion]]-TODAY()))</calculatedColumnFormula>
    </tableColumn>
    <tableColumn id="13" xr3:uid="{C20CF1A3-323E-7D47-BA31-E359846DC177}" name="Percent Of Project Complete" dataDxfId="70"/>
    <tableColumn id="15" xr3:uid="{3E341C1D-A856-6344-AFBF-D2450C0DCFB2}" name="Risk Level" dataDxfId="69"/>
    <tableColumn id="18" xr3:uid="{BB1287E2-1190-F74F-824E-5A33FCA1871F}" name="Associated Risks" dataDxfId="68"/>
    <tableColumn id="16" xr3:uid="{BE8A969D-105B-8544-B4A2-8D69E55CEA24}" name="Strategic Objective" dataDxfId="67"/>
    <tableColumn id="17" xr3:uid="{ECD2B9F8-BDF2-2F4F-B844-339DA41DFA96}" name="Cost-Benefit Analysis Outcome" dataDxfId="66"/>
    <tableColumn id="19" xr3:uid="{F4B01DC6-08BC-8C4E-A2CA-22CE18E86BD2}" name="Comments" dataDxfId="65"/>
    <tableColumn id="14" xr3:uid="{522E654F-7291-9546-8D2A-6D83EA1485F8}" name="Attachments / Links" dataDxfId="6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smartsheet.com/try-it?trp=12221&amp;utm_source=template-excel&amp;utm_medium=content&amp;utm_campaign=Project+Portfolio+Management+Summary+Dashboard-excel-12221&amp;lpa=Project+Portfolio+Management+Summary+Dashboard+excel+12221"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IE55"/>
  <sheetViews>
    <sheetView showGridLines="0" tabSelected="1" zoomScaleNormal="100" workbookViewId="0">
      <pane ySplit="1" topLeftCell="A2" activePane="bottomLeft" state="frozen"/>
      <selection pane="bottomLeft" activeCell="C2" sqref="C2"/>
    </sheetView>
  </sheetViews>
  <sheetFormatPr baseColWidth="10" defaultColWidth="8.83203125" defaultRowHeight="15"/>
  <cols>
    <col min="1" max="1" width="3.33203125" customWidth="1"/>
    <col min="2" max="3" width="9.83203125" customWidth="1"/>
    <col min="4" max="4" width="10.83203125" customWidth="1"/>
    <col min="5" max="5" width="25.83203125" customWidth="1"/>
    <col min="6" max="6" width="11.83203125" customWidth="1"/>
    <col min="7" max="7" width="30.83203125" customWidth="1"/>
    <col min="8" max="8" width="18.83203125" customWidth="1"/>
    <col min="9" max="11" width="12.83203125" customWidth="1"/>
    <col min="12" max="13" width="12.33203125" customWidth="1"/>
    <col min="14" max="14" width="21.5" customWidth="1"/>
    <col min="15" max="15" width="14.83203125" customWidth="1"/>
    <col min="16" max="16" width="15.83203125" customWidth="1"/>
    <col min="17" max="17" width="24.83203125" customWidth="1"/>
    <col min="18" max="20" width="13.83203125" customWidth="1"/>
    <col min="21" max="21" width="3.33203125" customWidth="1"/>
  </cols>
  <sheetData>
    <row r="1" spans="1:239" ht="194" customHeight="1"/>
    <row r="2" spans="1:239" s="16" customFormat="1" ht="42" customHeight="1">
      <c r="A2" s="14"/>
      <c r="B2" s="15" t="s">
        <v>24</v>
      </c>
      <c r="C2"/>
      <c r="D2"/>
      <c r="E2"/>
      <c r="F2"/>
      <c r="G2"/>
      <c r="H2"/>
      <c r="I2"/>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row>
    <row r="3" spans="1:239" ht="45" customHeight="1">
      <c r="A3" s="7"/>
      <c r="B3" s="13" t="s">
        <v>1</v>
      </c>
      <c r="C3" s="8"/>
      <c r="D3" s="9"/>
      <c r="E3" s="9"/>
      <c r="F3" s="9"/>
      <c r="G3" s="9"/>
      <c r="H3" s="9"/>
      <c r="I3" s="10"/>
      <c r="J3" s="9"/>
      <c r="K3" s="9"/>
      <c r="L3" s="9"/>
      <c r="N3" s="14"/>
      <c r="P3" s="10"/>
    </row>
    <row r="4" spans="1:239" ht="37" customHeight="1">
      <c r="B4" s="39" t="s">
        <v>107</v>
      </c>
      <c r="C4" s="2"/>
      <c r="D4" s="2"/>
      <c r="E4" s="2"/>
      <c r="F4" s="2"/>
      <c r="G4" s="2"/>
      <c r="H4" s="2"/>
      <c r="I4" s="2"/>
      <c r="N4" s="14"/>
    </row>
    <row r="5" spans="1:239" s="17" customFormat="1" ht="25" customHeight="1">
      <c r="B5" s="80" t="s">
        <v>28</v>
      </c>
      <c r="C5" s="80"/>
      <c r="D5" s="80"/>
      <c r="E5" s="80"/>
      <c r="F5" s="80"/>
      <c r="G5" s="35" t="s">
        <v>29</v>
      </c>
      <c r="H5" s="36" t="s">
        <v>31</v>
      </c>
      <c r="I5" s="82" t="s">
        <v>30</v>
      </c>
      <c r="J5" s="83"/>
      <c r="M5" s="18"/>
      <c r="N5" s="14"/>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row>
    <row r="6" spans="1:239" s="17" customFormat="1" ht="35" customHeight="1" thickBot="1">
      <c r="B6" s="81" t="s">
        <v>68</v>
      </c>
      <c r="C6" s="81"/>
      <c r="D6" s="81"/>
      <c r="E6" s="81"/>
      <c r="F6" s="81"/>
      <c r="G6" s="37" t="s">
        <v>32</v>
      </c>
      <c r="H6" s="38" t="str">
        <f>CONCATENATE(COUNTIF(PROJECTS[Project Health Level],"&lt;&gt;"&amp;""))</f>
        <v>14</v>
      </c>
      <c r="I6" s="84" t="s">
        <v>25</v>
      </c>
      <c r="J6" s="85"/>
      <c r="M6" s="18"/>
      <c r="N6" s="14"/>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row>
    <row r="7" spans="1:239" s="17" customFormat="1" ht="25" customHeight="1">
      <c r="C7" s="18"/>
      <c r="D7" s="18"/>
      <c r="E7" s="18"/>
      <c r="F7" s="18"/>
      <c r="G7" s="18"/>
      <c r="H7" s="18"/>
      <c r="I7" s="18"/>
      <c r="J7" s="18"/>
      <c r="K7" s="18"/>
      <c r="L7" s="18"/>
      <c r="M7" s="18"/>
      <c r="N7" s="14"/>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row>
    <row r="8" spans="1:239" ht="47" customHeight="1">
      <c r="B8" s="56" t="s">
        <v>27</v>
      </c>
      <c r="F8" s="4"/>
      <c r="G8" s="4"/>
      <c r="H8" s="56" t="s">
        <v>77</v>
      </c>
      <c r="I8" s="4"/>
      <c r="J8" s="4"/>
      <c r="K8" s="4"/>
      <c r="L8" s="4"/>
      <c r="M8" s="4"/>
      <c r="N8" s="56" t="s">
        <v>78</v>
      </c>
      <c r="O8" s="4"/>
      <c r="P8" s="4"/>
    </row>
    <row r="9" spans="1:239" ht="40" customHeight="1">
      <c r="B9" s="86" t="s">
        <v>14</v>
      </c>
      <c r="C9" s="87"/>
      <c r="D9" s="90">
        <f>SUM(PROJECTS[Budget])</f>
        <v>4085000</v>
      </c>
      <c r="E9" s="90"/>
      <c r="F9" s="4"/>
      <c r="G9" s="4"/>
      <c r="H9" s="3"/>
      <c r="I9" s="4"/>
      <c r="J9" s="4"/>
      <c r="K9" s="4"/>
      <c r="L9" s="4"/>
      <c r="M9" s="4"/>
      <c r="N9" s="14"/>
      <c r="O9" s="4"/>
      <c r="P9" s="4"/>
    </row>
    <row r="10" spans="1:239" ht="40" customHeight="1">
      <c r="B10" s="88" t="s">
        <v>15</v>
      </c>
      <c r="C10" s="87"/>
      <c r="D10" s="90">
        <f>SUM(PROJECTS[Actual])</f>
        <v>3416000</v>
      </c>
      <c r="E10" s="90"/>
      <c r="F10" s="4"/>
      <c r="G10" s="4"/>
      <c r="H10" s="3"/>
      <c r="I10" s="4"/>
      <c r="J10" s="4"/>
      <c r="K10" s="4"/>
      <c r="L10" s="4"/>
      <c r="M10" s="4"/>
      <c r="N10" s="14"/>
      <c r="O10" s="4"/>
      <c r="P10" s="4"/>
    </row>
    <row r="11" spans="1:239" ht="40" customHeight="1">
      <c r="B11" s="89" t="s">
        <v>95</v>
      </c>
      <c r="C11" s="87"/>
      <c r="D11" s="90">
        <f>SUM(PROJECTS[Budget Less Actual])</f>
        <v>669000</v>
      </c>
      <c r="E11" s="90"/>
      <c r="F11" s="4"/>
      <c r="G11" s="4"/>
      <c r="H11" s="3"/>
      <c r="I11" s="4"/>
      <c r="J11" s="4"/>
      <c r="K11" s="4"/>
      <c r="L11" s="4"/>
      <c r="M11" s="4"/>
      <c r="N11" s="14"/>
      <c r="O11" s="4"/>
      <c r="P11" s="4"/>
      <c r="Q11" s="4"/>
      <c r="R11" s="4"/>
      <c r="S11" s="4" t="s">
        <v>0</v>
      </c>
    </row>
    <row r="12" spans="1:239" ht="75" customHeight="1">
      <c r="B12" s="48"/>
      <c r="C12" s="49"/>
      <c r="D12" s="4"/>
      <c r="E12" s="4"/>
      <c r="F12" s="4"/>
      <c r="G12" s="4"/>
      <c r="H12" s="3"/>
      <c r="I12" s="4"/>
      <c r="J12" s="4"/>
      <c r="K12" s="4"/>
      <c r="L12" s="4"/>
      <c r="M12" s="4"/>
      <c r="N12" s="4"/>
      <c r="O12" s="4"/>
    </row>
    <row r="13" spans="1:239" ht="35" customHeight="1">
      <c r="B13" s="56" t="s">
        <v>8</v>
      </c>
      <c r="C13" s="2"/>
      <c r="D13" s="2"/>
      <c r="E13" s="2"/>
      <c r="F13" s="56" t="s">
        <v>64</v>
      </c>
      <c r="G13" s="2"/>
      <c r="H13" s="34"/>
      <c r="I13" s="2"/>
      <c r="N13" s="56" t="s">
        <v>93</v>
      </c>
    </row>
    <row r="14" spans="1:239" ht="300" customHeight="1">
      <c r="B14" s="32"/>
      <c r="C14" s="2"/>
      <c r="D14" s="2"/>
      <c r="E14" s="2"/>
      <c r="F14" s="2"/>
      <c r="G14" s="2"/>
      <c r="H14" s="2"/>
      <c r="I14" s="2"/>
    </row>
    <row r="15" spans="1:239" s="30" customFormat="1" ht="37" customHeight="1">
      <c r="B15" s="33"/>
      <c r="C15" s="31"/>
      <c r="D15" s="31"/>
      <c r="E15" s="31"/>
      <c r="F15" s="31"/>
      <c r="G15" s="31"/>
      <c r="H15" s="31"/>
      <c r="I15" s="31"/>
    </row>
    <row r="16" spans="1:239" ht="40" customHeight="1">
      <c r="B16" s="34" t="s">
        <v>26</v>
      </c>
      <c r="C16" s="2"/>
      <c r="D16" s="2"/>
      <c r="E16" s="2"/>
      <c r="F16" s="2"/>
      <c r="G16" s="2"/>
      <c r="H16" s="2"/>
      <c r="I16" s="2"/>
    </row>
    <row r="17" spans="2:20" s="1" customFormat="1" ht="54" customHeight="1">
      <c r="B17" s="45" t="s">
        <v>8</v>
      </c>
      <c r="C17" s="44" t="s">
        <v>9</v>
      </c>
      <c r="D17" s="43" t="s">
        <v>41</v>
      </c>
      <c r="E17" s="43" t="s">
        <v>10</v>
      </c>
      <c r="F17" s="44" t="s">
        <v>11</v>
      </c>
      <c r="G17" s="44" t="s">
        <v>12</v>
      </c>
      <c r="H17" s="44" t="s">
        <v>13</v>
      </c>
      <c r="I17" s="50" t="s">
        <v>14</v>
      </c>
      <c r="J17" s="51" t="s">
        <v>15</v>
      </c>
      <c r="K17" s="52" t="s">
        <v>19</v>
      </c>
      <c r="L17" s="42" t="s">
        <v>20</v>
      </c>
      <c r="M17" s="42" t="s">
        <v>21</v>
      </c>
      <c r="N17" s="42" t="s">
        <v>16</v>
      </c>
      <c r="O17" s="44" t="s">
        <v>69</v>
      </c>
      <c r="P17" s="44" t="s">
        <v>17</v>
      </c>
      <c r="Q17" s="44" t="s">
        <v>79</v>
      </c>
      <c r="R17" s="44" t="s">
        <v>105</v>
      </c>
      <c r="S17" s="44" t="s">
        <v>106</v>
      </c>
      <c r="T17" s="44" t="s">
        <v>18</v>
      </c>
    </row>
    <row r="18" spans="2:20" s="1" customFormat="1" ht="25" customHeight="1">
      <c r="B18" s="20">
        <v>1</v>
      </c>
      <c r="C18" s="60" t="s">
        <v>98</v>
      </c>
      <c r="D18" s="21" t="s">
        <v>42</v>
      </c>
      <c r="E18" s="21"/>
      <c r="F18" s="21" t="s">
        <v>4</v>
      </c>
      <c r="G18" s="46"/>
      <c r="H18" s="21" t="s">
        <v>33</v>
      </c>
      <c r="I18" s="22">
        <v>800000</v>
      </c>
      <c r="J18" s="22">
        <v>500000</v>
      </c>
      <c r="K18" s="53">
        <f>IF(PROJECTS[[#This Row],[Budget]]="","–",PROJECTS[[#This Row],[Budget]]-PROJECTS[[#This Row],[Actual]])</f>
        <v>300000</v>
      </c>
      <c r="L18" s="23"/>
      <c r="M18" s="19" t="str">
        <f ca="1">IF(PROJECTS[[#This Row],[Expected Date of Completion]]="","–",(PROJECTS[[#This Row],[Expected Date of Completion]]-TODAY()))</f>
        <v>–</v>
      </c>
      <c r="N18" s="24">
        <v>0.9</v>
      </c>
      <c r="O18" s="60" t="s">
        <v>70</v>
      </c>
      <c r="P18" s="55"/>
      <c r="Q18" s="76" t="s">
        <v>102</v>
      </c>
      <c r="R18" s="55"/>
      <c r="S18" s="55"/>
      <c r="T18" s="46"/>
    </row>
    <row r="19" spans="2:20" s="1" customFormat="1" ht="25" customHeight="1">
      <c r="B19" s="20">
        <v>2</v>
      </c>
      <c r="C19" s="60" t="s">
        <v>97</v>
      </c>
      <c r="D19" s="21" t="s">
        <v>43</v>
      </c>
      <c r="E19" s="21"/>
      <c r="F19" s="21" t="s">
        <v>6</v>
      </c>
      <c r="G19" s="46"/>
      <c r="H19" s="21" t="s">
        <v>34</v>
      </c>
      <c r="I19" s="22">
        <v>285000</v>
      </c>
      <c r="J19" s="22">
        <v>312000</v>
      </c>
      <c r="K19" s="53">
        <f>IF(PROJECTS[[#This Row],[Budget]]="","–",PROJECTS[[#This Row],[Budget]]-PROJECTS[[#This Row],[Actual]])</f>
        <v>-27000</v>
      </c>
      <c r="L19" s="23"/>
      <c r="M19" s="19" t="str">
        <f ca="1">IF(PROJECTS[[#This Row],[Expected Date of Completion]]="","–",(PROJECTS[[#This Row],[Expected Date of Completion]]-TODAY()))</f>
        <v>–</v>
      </c>
      <c r="N19" s="24">
        <v>1</v>
      </c>
      <c r="O19" s="60" t="s">
        <v>71</v>
      </c>
      <c r="P19" s="55"/>
      <c r="Q19" s="76" t="s">
        <v>83</v>
      </c>
      <c r="R19" s="55"/>
      <c r="S19" s="55"/>
      <c r="T19" s="46"/>
    </row>
    <row r="20" spans="2:20" s="1" customFormat="1" ht="25" customHeight="1">
      <c r="B20" s="20">
        <v>3</v>
      </c>
      <c r="C20" s="60" t="s">
        <v>98</v>
      </c>
      <c r="D20" s="21" t="s">
        <v>44</v>
      </c>
      <c r="E20" s="21"/>
      <c r="F20" s="21" t="s">
        <v>7</v>
      </c>
      <c r="G20" s="46"/>
      <c r="H20" s="21" t="s">
        <v>35</v>
      </c>
      <c r="I20" s="22">
        <v>430000</v>
      </c>
      <c r="J20" s="22">
        <v>384000</v>
      </c>
      <c r="K20" s="53">
        <f>IF(PROJECTS[[#This Row],[Budget]]="","–",PROJECTS[[#This Row],[Budget]]-PROJECTS[[#This Row],[Actual]])</f>
        <v>46000</v>
      </c>
      <c r="L20" s="23"/>
      <c r="M20" s="19" t="str">
        <f ca="1">IF(PROJECTS[[#This Row],[Expected Date of Completion]]="","–",(PROJECTS[[#This Row],[Expected Date of Completion]]-TODAY()))</f>
        <v>–</v>
      </c>
      <c r="N20" s="24">
        <v>0.5</v>
      </c>
      <c r="O20" s="60" t="s">
        <v>72</v>
      </c>
      <c r="P20" s="55"/>
      <c r="Q20" s="76" t="s">
        <v>82</v>
      </c>
      <c r="R20" s="55"/>
      <c r="S20" s="55"/>
      <c r="T20" s="46"/>
    </row>
    <row r="21" spans="2:20" s="1" customFormat="1" ht="25" customHeight="1">
      <c r="B21" s="20">
        <v>4</v>
      </c>
      <c r="C21" s="60" t="s">
        <v>99</v>
      </c>
      <c r="D21" s="21" t="s">
        <v>45</v>
      </c>
      <c r="E21" s="21"/>
      <c r="F21" s="21" t="s">
        <v>56</v>
      </c>
      <c r="G21" s="46"/>
      <c r="H21" s="21" t="s">
        <v>33</v>
      </c>
      <c r="I21" s="22">
        <v>1624000</v>
      </c>
      <c r="J21" s="22">
        <v>1500000</v>
      </c>
      <c r="K21" s="53">
        <f>IF(PROJECTS[[#This Row],[Budget]]="","–",PROJECTS[[#This Row],[Budget]]-PROJECTS[[#This Row],[Actual]])</f>
        <v>124000</v>
      </c>
      <c r="L21" s="23"/>
      <c r="M21" s="19" t="str">
        <f ca="1">IF(PROJECTS[[#This Row],[Expected Date of Completion]]="","–",(PROJECTS[[#This Row],[Expected Date of Completion]]-TODAY()))</f>
        <v>–</v>
      </c>
      <c r="N21" s="24">
        <v>0.08</v>
      </c>
      <c r="O21" s="60" t="s">
        <v>73</v>
      </c>
      <c r="P21" s="55"/>
      <c r="Q21" s="76" t="s">
        <v>100</v>
      </c>
      <c r="R21" s="55"/>
      <c r="S21" s="55"/>
      <c r="T21" s="46"/>
    </row>
    <row r="22" spans="2:20" s="1" customFormat="1" ht="25" customHeight="1">
      <c r="B22" s="20">
        <v>5</v>
      </c>
      <c r="C22" s="60" t="s">
        <v>99</v>
      </c>
      <c r="D22" s="21" t="s">
        <v>46</v>
      </c>
      <c r="E22" s="21"/>
      <c r="F22" s="21" t="s">
        <v>5</v>
      </c>
      <c r="G22" s="46"/>
      <c r="H22" s="21" t="s">
        <v>37</v>
      </c>
      <c r="I22" s="22">
        <v>946000</v>
      </c>
      <c r="J22" s="22">
        <v>720000</v>
      </c>
      <c r="K22" s="53">
        <f>IF(PROJECTS[[#This Row],[Budget]]="","–",PROJECTS[[#This Row],[Budget]]-PROJECTS[[#This Row],[Actual]])</f>
        <v>226000</v>
      </c>
      <c r="L22" s="23"/>
      <c r="M22" s="19" t="str">
        <f ca="1">IF(PROJECTS[[#This Row],[Expected Date of Completion]]="","–",(PROJECTS[[#This Row],[Expected Date of Completion]]-TODAY()))</f>
        <v>–</v>
      </c>
      <c r="N22" s="24">
        <v>0.11</v>
      </c>
      <c r="O22" s="60" t="s">
        <v>73</v>
      </c>
      <c r="P22" s="55"/>
      <c r="Q22" s="76" t="s">
        <v>100</v>
      </c>
      <c r="R22" s="55"/>
      <c r="S22" s="55"/>
      <c r="T22" s="46"/>
    </row>
    <row r="23" spans="2:20" s="1" customFormat="1" ht="25" customHeight="1">
      <c r="B23" s="20">
        <v>4</v>
      </c>
      <c r="C23" s="60" t="s">
        <v>96</v>
      </c>
      <c r="D23" s="21" t="s">
        <v>47</v>
      </c>
      <c r="E23" s="21"/>
      <c r="F23" s="21" t="s">
        <v>5</v>
      </c>
      <c r="G23" s="46"/>
      <c r="H23" s="21" t="s">
        <v>40</v>
      </c>
      <c r="I23" s="22">
        <v>0</v>
      </c>
      <c r="J23" s="22">
        <v>0</v>
      </c>
      <c r="K23" s="53">
        <f>IF(PROJECTS[[#This Row],[Budget]]="","–",PROJECTS[[#This Row],[Budget]]-PROJECTS[[#This Row],[Actual]])</f>
        <v>0</v>
      </c>
      <c r="L23" s="23"/>
      <c r="M23" s="19" t="str">
        <f ca="1">IF(PROJECTS[[#This Row],[Expected Date of Completion]]="","–",(PROJECTS[[#This Row],[Expected Date of Completion]]-TODAY()))</f>
        <v>–</v>
      </c>
      <c r="N23" s="24">
        <v>0.17</v>
      </c>
      <c r="O23" s="60" t="s">
        <v>74</v>
      </c>
      <c r="P23" s="55"/>
      <c r="Q23" s="76" t="s">
        <v>84</v>
      </c>
      <c r="R23" s="55"/>
      <c r="S23" s="55"/>
      <c r="T23" s="46"/>
    </row>
    <row r="24" spans="2:20" s="1" customFormat="1" ht="25" customHeight="1">
      <c r="B24" s="20">
        <v>4</v>
      </c>
      <c r="C24" s="60" t="s">
        <v>96</v>
      </c>
      <c r="D24" s="21" t="s">
        <v>48</v>
      </c>
      <c r="E24" s="21"/>
      <c r="F24" s="21" t="s">
        <v>57</v>
      </c>
      <c r="G24" s="46"/>
      <c r="H24" s="21" t="s">
        <v>38</v>
      </c>
      <c r="I24" s="22">
        <v>0</v>
      </c>
      <c r="J24" s="22">
        <v>0</v>
      </c>
      <c r="K24" s="53">
        <f>IF(PROJECTS[[#This Row],[Budget]]="","–",PROJECTS[[#This Row],[Budget]]-PROJECTS[[#This Row],[Actual]])</f>
        <v>0</v>
      </c>
      <c r="L24" s="23"/>
      <c r="M24" s="19" t="str">
        <f ca="1">IF(PROJECTS[[#This Row],[Expected Date of Completion]]="","–",(PROJECTS[[#This Row],[Expected Date of Completion]]-TODAY()))</f>
        <v>–</v>
      </c>
      <c r="N24" s="24">
        <v>0.2</v>
      </c>
      <c r="O24" s="60" t="s">
        <v>73</v>
      </c>
      <c r="P24" s="55"/>
      <c r="Q24" s="76" t="s">
        <v>85</v>
      </c>
      <c r="R24" s="55"/>
      <c r="S24" s="55"/>
      <c r="T24" s="46"/>
    </row>
    <row r="25" spans="2:20" s="1" customFormat="1" ht="25" customHeight="1">
      <c r="B25" s="20">
        <v>2</v>
      </c>
      <c r="C25" s="60" t="s">
        <v>97</v>
      </c>
      <c r="D25" s="21" t="s">
        <v>49</v>
      </c>
      <c r="E25" s="21"/>
      <c r="F25" s="21" t="s">
        <v>59</v>
      </c>
      <c r="G25" s="46"/>
      <c r="H25" s="21" t="s">
        <v>39</v>
      </c>
      <c r="I25" s="22">
        <v>0</v>
      </c>
      <c r="J25" s="22">
        <v>0</v>
      </c>
      <c r="K25" s="53">
        <f>IF(PROJECTS[[#This Row],[Budget]]="","–",PROJECTS[[#This Row],[Budget]]-PROJECTS[[#This Row],[Actual]])</f>
        <v>0</v>
      </c>
      <c r="L25" s="23"/>
      <c r="M25" s="19" t="str">
        <f ca="1">IF(PROJECTS[[#This Row],[Expected Date of Completion]]="","–",(PROJECTS[[#This Row],[Expected Date of Completion]]-TODAY()))</f>
        <v>–</v>
      </c>
      <c r="N25" s="24">
        <v>0.3</v>
      </c>
      <c r="O25" s="60" t="s">
        <v>74</v>
      </c>
      <c r="P25" s="55"/>
      <c r="Q25" s="76" t="s">
        <v>86</v>
      </c>
      <c r="R25" s="55"/>
      <c r="S25" s="55"/>
      <c r="T25" s="46"/>
    </row>
    <row r="26" spans="2:20" s="1" customFormat="1" ht="25" customHeight="1">
      <c r="B26" s="20">
        <v>1</v>
      </c>
      <c r="C26" s="60" t="s">
        <v>97</v>
      </c>
      <c r="D26" s="21" t="s">
        <v>50</v>
      </c>
      <c r="E26" s="21"/>
      <c r="F26" s="21" t="s">
        <v>7</v>
      </c>
      <c r="G26" s="46"/>
      <c r="H26" s="21" t="s">
        <v>33</v>
      </c>
      <c r="I26" s="22">
        <v>0</v>
      </c>
      <c r="J26" s="22">
        <v>0</v>
      </c>
      <c r="K26" s="53">
        <f>IF(PROJECTS[[#This Row],[Budget]]="","–",PROJECTS[[#This Row],[Budget]]-PROJECTS[[#This Row],[Actual]])</f>
        <v>0</v>
      </c>
      <c r="L26" s="23"/>
      <c r="M26" s="19" t="str">
        <f ca="1">IF(PROJECTS[[#This Row],[Expected Date of Completion]]="","–",(PROJECTS[[#This Row],[Expected Date of Completion]]-TODAY()))</f>
        <v>–</v>
      </c>
      <c r="N26" s="24">
        <v>0.45</v>
      </c>
      <c r="O26" s="60" t="s">
        <v>74</v>
      </c>
      <c r="P26" s="55"/>
      <c r="Q26" s="76" t="s">
        <v>101</v>
      </c>
      <c r="R26" s="55"/>
      <c r="S26" s="55"/>
      <c r="T26" s="46"/>
    </row>
    <row r="27" spans="2:20" s="1" customFormat="1" ht="25" customHeight="1">
      <c r="B27" s="20">
        <v>4</v>
      </c>
      <c r="C27" s="60" t="s">
        <v>98</v>
      </c>
      <c r="D27" s="21" t="s">
        <v>51</v>
      </c>
      <c r="E27" s="21"/>
      <c r="F27" s="21" t="s">
        <v>58</v>
      </c>
      <c r="G27" s="46"/>
      <c r="H27" s="21" t="s">
        <v>40</v>
      </c>
      <c r="I27" s="22">
        <v>0</v>
      </c>
      <c r="J27" s="22">
        <v>0</v>
      </c>
      <c r="K27" s="53">
        <f>IF(PROJECTS[[#This Row],[Budget]]="","–",PROJECTS[[#This Row],[Budget]]-PROJECTS[[#This Row],[Actual]])</f>
        <v>0</v>
      </c>
      <c r="L27" s="23"/>
      <c r="M27" s="19" t="str">
        <f ca="1">IF(PROJECTS[[#This Row],[Expected Date of Completion]]="","–",(PROJECTS[[#This Row],[Expected Date of Completion]]-TODAY()))</f>
        <v>–</v>
      </c>
      <c r="N27" s="24">
        <v>0</v>
      </c>
      <c r="O27" s="60" t="s">
        <v>71</v>
      </c>
      <c r="P27" s="55"/>
      <c r="Q27" s="76" t="s">
        <v>83</v>
      </c>
      <c r="R27" s="55"/>
      <c r="S27" s="55"/>
      <c r="T27" s="46"/>
    </row>
    <row r="28" spans="2:20" ht="25" customHeight="1">
      <c r="B28" s="20">
        <v>2</v>
      </c>
      <c r="C28" s="61" t="s">
        <v>98</v>
      </c>
      <c r="D28" s="21" t="s">
        <v>52</v>
      </c>
      <c r="E28" s="40"/>
      <c r="F28" s="21" t="s">
        <v>58</v>
      </c>
      <c r="G28" s="46"/>
      <c r="H28" s="21" t="s">
        <v>36</v>
      </c>
      <c r="I28" s="22"/>
      <c r="J28" s="22"/>
      <c r="K28" s="53" t="str">
        <f>IF(PROJECTS[[#This Row],[Budget]]="","–",PROJECTS[[#This Row],[Budget]]-PROJECTS[[#This Row],[Actual]])</f>
        <v>–</v>
      </c>
      <c r="L28" s="25"/>
      <c r="M28" s="19" t="str">
        <f ca="1">IF(PROJECTS[[#This Row],[Expected Date of Completion]]="","–",(PROJECTS[[#This Row],[Expected Date of Completion]]-TODAY()))</f>
        <v>–</v>
      </c>
      <c r="N28" s="24">
        <v>0</v>
      </c>
      <c r="O28" s="61" t="s">
        <v>70</v>
      </c>
      <c r="P28" s="21"/>
      <c r="Q28" s="77" t="s">
        <v>86</v>
      </c>
      <c r="R28" s="21"/>
      <c r="S28" s="21"/>
      <c r="T28" s="46"/>
    </row>
    <row r="29" spans="2:20" ht="25" customHeight="1">
      <c r="B29" s="20">
        <v>3</v>
      </c>
      <c r="C29" s="61" t="s">
        <v>98</v>
      </c>
      <c r="D29" s="21" t="s">
        <v>53</v>
      </c>
      <c r="E29" s="40"/>
      <c r="F29" s="21" t="s">
        <v>59</v>
      </c>
      <c r="G29" s="46"/>
      <c r="H29" s="21" t="s">
        <v>33</v>
      </c>
      <c r="I29" s="22"/>
      <c r="J29" s="22"/>
      <c r="K29" s="53" t="str">
        <f>IF(PROJECTS[[#This Row],[Budget]]="","–",PROJECTS[[#This Row],[Budget]]-PROJECTS[[#This Row],[Actual]])</f>
        <v>–</v>
      </c>
      <c r="L29" s="25"/>
      <c r="M29" s="19" t="str">
        <f ca="1">IF(PROJECTS[[#This Row],[Expected Date of Completion]]="","–",(PROJECTS[[#This Row],[Expected Date of Completion]]-TODAY()))</f>
        <v>–</v>
      </c>
      <c r="N29" s="24">
        <v>0.15</v>
      </c>
      <c r="O29" s="61" t="s">
        <v>71</v>
      </c>
      <c r="P29" s="21"/>
      <c r="Q29" s="77" t="s">
        <v>102</v>
      </c>
      <c r="R29" s="21"/>
      <c r="S29" s="21"/>
      <c r="T29" s="46"/>
    </row>
    <row r="30" spans="2:20" ht="25" customHeight="1">
      <c r="B30" s="20">
        <v>4</v>
      </c>
      <c r="C30" s="61" t="s">
        <v>99</v>
      </c>
      <c r="D30" s="21" t="s">
        <v>54</v>
      </c>
      <c r="E30" s="40"/>
      <c r="F30" s="21" t="s">
        <v>56</v>
      </c>
      <c r="G30" s="46"/>
      <c r="H30" s="21" t="s">
        <v>36</v>
      </c>
      <c r="I30" s="22"/>
      <c r="J30" s="22"/>
      <c r="K30" s="53" t="str">
        <f>IF(PROJECTS[[#This Row],[Budget]]="","–",PROJECTS[[#This Row],[Budget]]-PROJECTS[[#This Row],[Actual]])</f>
        <v>–</v>
      </c>
      <c r="L30" s="25"/>
      <c r="M30" s="19" t="str">
        <f ca="1">IF(PROJECTS[[#This Row],[Expected Date of Completion]]="","–",(PROJECTS[[#This Row],[Expected Date of Completion]]-TODAY()))</f>
        <v>–</v>
      </c>
      <c r="N30" s="24">
        <v>0.2</v>
      </c>
      <c r="O30" s="61" t="s">
        <v>71</v>
      </c>
      <c r="P30" s="21"/>
      <c r="Q30" s="77" t="s">
        <v>86</v>
      </c>
      <c r="R30" s="21"/>
      <c r="S30" s="21"/>
      <c r="T30" s="46"/>
    </row>
    <row r="31" spans="2:20" ht="25" customHeight="1">
      <c r="B31" s="26">
        <v>5</v>
      </c>
      <c r="C31" s="62" t="s">
        <v>98</v>
      </c>
      <c r="D31" s="21" t="s">
        <v>55</v>
      </c>
      <c r="E31" s="41"/>
      <c r="F31" s="27" t="s">
        <v>7</v>
      </c>
      <c r="G31" s="47"/>
      <c r="H31" s="27" t="s">
        <v>40</v>
      </c>
      <c r="I31" s="28"/>
      <c r="J31" s="28"/>
      <c r="K31" s="54" t="str">
        <f>IF(PROJECTS[[#This Row],[Budget]]="","–",PROJECTS[[#This Row],[Budget]]-PROJECTS[[#This Row],[Actual]])</f>
        <v>–</v>
      </c>
      <c r="L31" s="29"/>
      <c r="M31" s="19" t="str">
        <f ca="1">IF(PROJECTS[[#This Row],[Expected Date of Completion]]="","–",(PROJECTS[[#This Row],[Expected Date of Completion]]-TODAY()))</f>
        <v>–</v>
      </c>
      <c r="N31" s="24">
        <v>0.75</v>
      </c>
      <c r="O31" s="62" t="s">
        <v>71</v>
      </c>
      <c r="P31" s="27"/>
      <c r="Q31" s="78" t="s">
        <v>104</v>
      </c>
      <c r="R31" s="27"/>
      <c r="S31" s="27"/>
      <c r="T31" s="47"/>
    </row>
    <row r="32" spans="2:20" ht="29" customHeight="1"/>
    <row r="33" spans="2:15" ht="35" customHeight="1">
      <c r="B33" s="34" t="s">
        <v>22</v>
      </c>
      <c r="C33" s="2"/>
      <c r="D33" s="2"/>
      <c r="E33" s="2"/>
      <c r="F33" s="2"/>
      <c r="G33" s="2"/>
      <c r="H33" s="2"/>
      <c r="I33" s="2"/>
    </row>
    <row r="34" spans="2:15" ht="37" customHeight="1">
      <c r="B34" s="32" t="s">
        <v>94</v>
      </c>
      <c r="C34" s="2"/>
      <c r="D34" s="2"/>
      <c r="E34" s="2"/>
      <c r="F34" s="2"/>
      <c r="G34" s="2"/>
      <c r="H34" s="2"/>
      <c r="I34" s="2"/>
    </row>
    <row r="35" spans="2:15" s="30" customFormat="1" ht="37" customHeight="1">
      <c r="B35" s="33" t="s">
        <v>23</v>
      </c>
      <c r="C35" s="31"/>
      <c r="D35" s="31"/>
      <c r="E35" s="31"/>
      <c r="F35" s="31"/>
      <c r="G35" s="31"/>
      <c r="H35" s="31"/>
      <c r="I35" s="31"/>
    </row>
    <row r="36" spans="2:15" ht="35" customHeight="1">
      <c r="B36" s="59" t="s">
        <v>61</v>
      </c>
      <c r="C36" s="58" t="s">
        <v>67</v>
      </c>
      <c r="D36" s="59" t="s">
        <v>65</v>
      </c>
      <c r="E36" s="58" t="s">
        <v>66</v>
      </c>
      <c r="F36" s="59" t="s">
        <v>63</v>
      </c>
      <c r="G36" s="58" t="s">
        <v>62</v>
      </c>
      <c r="H36" s="59" t="s">
        <v>75</v>
      </c>
      <c r="I36" s="58" t="s">
        <v>76</v>
      </c>
      <c r="J36" s="5"/>
      <c r="M36" s="5"/>
      <c r="N36" s="59" t="s">
        <v>80</v>
      </c>
      <c r="O36" s="58" t="s">
        <v>81</v>
      </c>
    </row>
    <row r="37" spans="2:15" ht="25" customHeight="1">
      <c r="B37" s="71">
        <v>1</v>
      </c>
      <c r="C37" s="58">
        <f>COUNTIFS(PROJECTS[Project Health Level],B37)</f>
        <v>2</v>
      </c>
      <c r="D37" s="63" t="s">
        <v>96</v>
      </c>
      <c r="E37" s="58">
        <f>COUNTIFS(PROJECTS[Priority],D37)</f>
        <v>2</v>
      </c>
      <c r="F37" s="57" t="s">
        <v>57</v>
      </c>
      <c r="G37" s="58">
        <f>COUNTIFS(PROJECTS[Status],F37)</f>
        <v>1</v>
      </c>
      <c r="H37" s="60" t="s">
        <v>70</v>
      </c>
      <c r="I37" s="58">
        <f>COUNTIFS(PROJECTS[Risk Level],H37)</f>
        <v>2</v>
      </c>
      <c r="J37" s="5"/>
      <c r="M37" s="5"/>
      <c r="N37" s="76" t="s">
        <v>102</v>
      </c>
      <c r="O37" s="58">
        <f>COUNTIFS(PROJECTS[Strategic Objective],N37)</f>
        <v>2</v>
      </c>
    </row>
    <row r="38" spans="2:15" ht="25" customHeight="1">
      <c r="B38" s="72">
        <v>2</v>
      </c>
      <c r="C38" s="58">
        <f>COUNTIFS(PROJECTS[Project Health Level],B38)</f>
        <v>3</v>
      </c>
      <c r="D38" s="64" t="s">
        <v>97</v>
      </c>
      <c r="E38" s="58">
        <f>COUNTIFS(PROJECTS[Priority],D38)</f>
        <v>3</v>
      </c>
      <c r="F38" s="57" t="s">
        <v>58</v>
      </c>
      <c r="G38" s="58">
        <f>COUNTIFS(PROJECTS[Status],F38)</f>
        <v>2</v>
      </c>
      <c r="H38" s="67" t="s">
        <v>71</v>
      </c>
      <c r="I38" s="58">
        <f>COUNTIFS(PROJECTS[Risk Level],H38)</f>
        <v>5</v>
      </c>
      <c r="J38" s="5"/>
      <c r="M38" s="5"/>
      <c r="N38" s="79" t="s">
        <v>101</v>
      </c>
      <c r="O38" s="58">
        <f>COUNTIFS(PROJECTS[Strategic Objective],N38)</f>
        <v>1</v>
      </c>
    </row>
    <row r="39" spans="2:15" ht="25" customHeight="1">
      <c r="B39" s="73">
        <v>3</v>
      </c>
      <c r="C39" s="58">
        <f>COUNTIFS(PROJECTS[Project Health Level],B39)</f>
        <v>2</v>
      </c>
      <c r="D39" s="65" t="s">
        <v>98</v>
      </c>
      <c r="E39" s="58">
        <f>COUNTIFS(PROJECTS[Priority],D39)</f>
        <v>6</v>
      </c>
      <c r="F39" s="57" t="s">
        <v>5</v>
      </c>
      <c r="G39" s="58">
        <f>COUNTIFS(PROJECTS[Status],F39)</f>
        <v>2</v>
      </c>
      <c r="H39" s="68" t="s">
        <v>72</v>
      </c>
      <c r="I39" s="58">
        <f>COUNTIFS(PROJECTS[Risk Level],H39)</f>
        <v>1</v>
      </c>
      <c r="J39" s="5"/>
      <c r="M39" s="5"/>
      <c r="N39" s="79" t="s">
        <v>103</v>
      </c>
      <c r="O39" s="58">
        <f>COUNTIFS(PROJECTS[Strategic Objective],N39)</f>
        <v>0</v>
      </c>
    </row>
    <row r="40" spans="2:15" ht="25" customHeight="1">
      <c r="B40" s="74">
        <v>4</v>
      </c>
      <c r="C40" s="58">
        <f>COUNTIFS(PROJECTS[Project Health Level],B40)</f>
        <v>5</v>
      </c>
      <c r="D40" s="66" t="s">
        <v>99</v>
      </c>
      <c r="E40" s="58">
        <f>COUNTIFS(PROJECTS[Priority],D40)</f>
        <v>3</v>
      </c>
      <c r="F40" s="57" t="s">
        <v>56</v>
      </c>
      <c r="G40" s="58">
        <f>COUNTIFS(PROJECTS[Status],F40)</f>
        <v>2</v>
      </c>
      <c r="H40" s="69" t="s">
        <v>73</v>
      </c>
      <c r="I40" s="58">
        <f>COUNTIFS(PROJECTS[Risk Level],H40)</f>
        <v>3</v>
      </c>
      <c r="J40" s="5"/>
      <c r="M40" s="5"/>
      <c r="N40" s="79" t="s">
        <v>104</v>
      </c>
      <c r="O40" s="58">
        <f>COUNTIFS(PROJECTS[Strategic Objective],N40)</f>
        <v>1</v>
      </c>
    </row>
    <row r="41" spans="2:15" ht="25" customHeight="1">
      <c r="B41" s="75">
        <v>5</v>
      </c>
      <c r="C41" s="58">
        <f>COUNTIFS(PROJECTS[Project Health Level],B41)</f>
        <v>2</v>
      </c>
      <c r="E41" s="58"/>
      <c r="F41" s="57" t="s">
        <v>7</v>
      </c>
      <c r="G41" s="58">
        <f>COUNTIFS(PROJECTS[Status],F41)</f>
        <v>3</v>
      </c>
      <c r="H41" s="70" t="s">
        <v>74</v>
      </c>
      <c r="I41" s="58">
        <f>COUNTIFS(PROJECTS[Risk Level],H41)</f>
        <v>3</v>
      </c>
      <c r="J41" s="5"/>
      <c r="M41" s="5"/>
      <c r="N41" s="79" t="s">
        <v>82</v>
      </c>
      <c r="O41" s="58">
        <f>COUNTIFS(PROJECTS[Strategic Objective],N41)</f>
        <v>1</v>
      </c>
    </row>
    <row r="42" spans="2:15" ht="25" customHeight="1">
      <c r="B42" s="5"/>
      <c r="C42" s="5"/>
      <c r="E42" s="5"/>
      <c r="F42" s="57" t="s">
        <v>6</v>
      </c>
      <c r="G42" s="58">
        <f>COUNTIFS(PROJECTS[Status],F42)</f>
        <v>1</v>
      </c>
      <c r="H42" s="5"/>
      <c r="I42" s="5"/>
      <c r="J42" s="5"/>
      <c r="M42" s="5"/>
      <c r="N42" s="79" t="s">
        <v>83</v>
      </c>
      <c r="O42" s="58">
        <f>COUNTIFS(PROJECTS[Strategic Objective],N42)</f>
        <v>2</v>
      </c>
    </row>
    <row r="43" spans="2:15" ht="25" customHeight="1">
      <c r="B43" s="5"/>
      <c r="C43" s="5"/>
      <c r="F43" s="57" t="s">
        <v>4</v>
      </c>
      <c r="G43" s="58">
        <f>COUNTIFS(PROJECTS[Status],F43)</f>
        <v>1</v>
      </c>
      <c r="H43" s="5"/>
      <c r="I43" s="5"/>
      <c r="J43" s="1"/>
      <c r="M43" s="1"/>
      <c r="N43" s="79" t="s">
        <v>100</v>
      </c>
      <c r="O43" s="58">
        <f>COUNTIFS(PROJECTS[Strategic Objective],N43)</f>
        <v>2</v>
      </c>
    </row>
    <row r="44" spans="2:15" ht="25" customHeight="1">
      <c r="B44" s="2"/>
      <c r="C44" s="2"/>
      <c r="F44" s="57" t="s">
        <v>59</v>
      </c>
      <c r="G44" s="58">
        <f>COUNTIFS(PROJECTS[Status],F44)</f>
        <v>2</v>
      </c>
      <c r="H44" s="2"/>
      <c r="I44" s="2"/>
      <c r="N44" s="76" t="s">
        <v>84</v>
      </c>
      <c r="O44" s="58">
        <f>COUNTIFS(PROJECTS[Strategic Objective],N44)</f>
        <v>1</v>
      </c>
    </row>
    <row r="45" spans="2:15" ht="25" customHeight="1">
      <c r="B45" s="2"/>
      <c r="C45" s="2"/>
      <c r="F45" s="6" t="s">
        <v>60</v>
      </c>
      <c r="G45" s="58">
        <f>COUNTIFS(PROJECTS[Status],F45)</f>
        <v>0</v>
      </c>
      <c r="H45" s="2"/>
      <c r="I45" s="2"/>
      <c r="N45" s="76" t="s">
        <v>85</v>
      </c>
      <c r="O45" s="58">
        <f>COUNTIFS(PROJECTS[Strategic Objective],N45)</f>
        <v>1</v>
      </c>
    </row>
    <row r="46" spans="2:15" ht="25" customHeight="1">
      <c r="B46" s="2"/>
      <c r="C46" s="2"/>
      <c r="F46" s="2"/>
      <c r="G46" s="2"/>
      <c r="H46" s="2"/>
      <c r="I46" s="2"/>
      <c r="N46" s="76" t="s">
        <v>86</v>
      </c>
      <c r="O46" s="58">
        <f>COUNTIFS(PROJECTS[Strategic Objective],N46)</f>
        <v>3</v>
      </c>
    </row>
    <row r="47" spans="2:15" ht="25" customHeight="1">
      <c r="N47" s="76" t="s">
        <v>60</v>
      </c>
      <c r="O47" s="58">
        <f>COUNTIFS(PROJECTS[Strategic Objective],N47)</f>
        <v>0</v>
      </c>
    </row>
    <row r="48" spans="2:15" ht="25" customHeight="1">
      <c r="N48" s="76" t="s">
        <v>87</v>
      </c>
      <c r="O48" s="58">
        <f>COUNTIFS(PROJECTS[Strategic Objective],N48)</f>
        <v>0</v>
      </c>
    </row>
    <row r="49" spans="2:15" ht="25" customHeight="1">
      <c r="N49" s="76" t="s">
        <v>88</v>
      </c>
      <c r="O49" s="58">
        <f>COUNTIFS(PROJECTS[Strategic Objective],N49)</f>
        <v>0</v>
      </c>
    </row>
    <row r="50" spans="2:15" ht="25" customHeight="1">
      <c r="N50" s="76" t="s">
        <v>89</v>
      </c>
      <c r="O50" s="58">
        <f>COUNTIFS(PROJECTS[Strategic Objective],N50)</f>
        <v>0</v>
      </c>
    </row>
    <row r="51" spans="2:15" ht="25" customHeight="1">
      <c r="N51" s="76" t="s">
        <v>90</v>
      </c>
      <c r="O51" s="58">
        <f>COUNTIFS(PROJECTS[Strategic Objective],N51)</f>
        <v>0</v>
      </c>
    </row>
    <row r="52" spans="2:15" ht="25" customHeight="1">
      <c r="N52" s="76" t="s">
        <v>91</v>
      </c>
      <c r="O52" s="58">
        <f>COUNTIFS(PROJECTS[Strategic Objective],N52)</f>
        <v>0</v>
      </c>
    </row>
    <row r="53" spans="2:15" ht="25" customHeight="1">
      <c r="N53" s="76" t="s">
        <v>92</v>
      </c>
      <c r="O53" s="58">
        <f>COUNTIFS(PROJECTS[Strategic Objective],N53)</f>
        <v>0</v>
      </c>
    </row>
    <row r="55" spans="2:15" ht="50" customHeight="1">
      <c r="B55" s="91" t="s">
        <v>2</v>
      </c>
      <c r="C55" s="91"/>
      <c r="D55" s="91"/>
      <c r="E55" s="91"/>
      <c r="F55" s="91"/>
      <c r="G55" s="91"/>
      <c r="H55" s="91"/>
      <c r="I55" s="91"/>
    </row>
  </sheetData>
  <mergeCells count="11">
    <mergeCell ref="B55:I55"/>
    <mergeCell ref="B5:F5"/>
    <mergeCell ref="B6:F6"/>
    <mergeCell ref="I5:J5"/>
    <mergeCell ref="I6:J6"/>
    <mergeCell ref="B9:C9"/>
    <mergeCell ref="B10:C10"/>
    <mergeCell ref="B11:C11"/>
    <mergeCell ref="D9:E9"/>
    <mergeCell ref="D10:E10"/>
    <mergeCell ref="D11:E11"/>
  </mergeCells>
  <phoneticPr fontId="8" type="noConversion"/>
  <conditionalFormatting sqref="B18:B31">
    <cfRule type="containsText" dxfId="63" priority="51" operator="containsText" text="4">
      <formula>NOT(ISERROR(SEARCH("4",B18)))</formula>
    </cfRule>
    <cfRule type="containsText" dxfId="62" priority="50" operator="containsText" text="3">
      <formula>NOT(ISERROR(SEARCH("3",B18)))</formula>
    </cfRule>
    <cfRule type="containsText" dxfId="61" priority="49" operator="containsText" text="2">
      <formula>NOT(ISERROR(SEARCH("2",B18)))</formula>
    </cfRule>
    <cfRule type="containsText" dxfId="60" priority="48" operator="containsText" text="1">
      <formula>NOT(ISERROR(SEARCH("1",B18)))</formula>
    </cfRule>
    <cfRule type="containsText" dxfId="59" priority="47" operator="containsText" text="5">
      <formula>NOT(ISERROR(SEARCH("5",B18)))</formula>
    </cfRule>
  </conditionalFormatting>
  <conditionalFormatting sqref="C18:C31 D37:D40">
    <cfRule type="containsText" dxfId="58" priority="85" operator="containsText" text="EXTREME">
      <formula>NOT(ISERROR(SEARCH("EXTREME",C18)))</formula>
    </cfRule>
    <cfRule type="containsText" dxfId="57" priority="84" stopIfTrue="1" operator="containsText" text="HIGH">
      <formula>NOT(ISERROR(SEARCH("HIGH",C18)))</formula>
    </cfRule>
    <cfRule type="containsText" dxfId="56" priority="83" stopIfTrue="1" operator="containsText" text="MEDIUM">
      <formula>NOT(ISERROR(SEARCH("MEDIUM",C18)))</formula>
    </cfRule>
    <cfRule type="containsText" dxfId="55" priority="82" operator="containsText" text="LOW">
      <formula>NOT(ISERROR(SEARCH("LOW",C18)))</formula>
    </cfRule>
  </conditionalFormatting>
  <conditionalFormatting sqref="F18:F31 F37:F45">
    <cfRule type="containsText" dxfId="54" priority="45" stopIfTrue="1" operator="containsText" text="Complete">
      <formula>NOT(ISERROR(SEARCH("Complete",F18)))</formula>
    </cfRule>
    <cfRule type="containsText" dxfId="53" priority="91" operator="containsText" text="Planning">
      <formula>NOT(ISERROR(SEARCH("Planning",F18)))</formula>
    </cfRule>
    <cfRule type="containsText" dxfId="52" priority="90" stopIfTrue="1" operator="containsText" text="Approved">
      <formula>NOT(ISERROR(SEARCH("Approved",F18)))</formula>
    </cfRule>
    <cfRule type="containsText" dxfId="51" priority="89" operator="containsText" text="Requested">
      <formula>NOT(ISERROR(SEARCH("Requested",F18)))</formula>
    </cfRule>
    <cfRule type="containsText" dxfId="50" priority="46" stopIfTrue="1" operator="containsText" text="On Hold">
      <formula>NOT(ISERROR(SEARCH("On Hold",F18)))</formula>
    </cfRule>
    <cfRule type="containsText" dxfId="49" priority="39" operator="containsText" text="In Progress">
      <formula>NOT(ISERROR(SEARCH("In Progress",F18)))</formula>
    </cfRule>
    <cfRule type="containsText" dxfId="48" priority="40" operator="containsText" text="Proposed">
      <formula>NOT(ISERROR(SEARCH("Proposed",F18)))</formula>
    </cfRule>
    <cfRule type="containsText" dxfId="47" priority="43" stopIfTrue="1" operator="containsText" text="Other">
      <formula>NOT(ISERROR(SEARCH("Other",F18)))</formula>
    </cfRule>
    <cfRule type="containsText" dxfId="46" priority="44" stopIfTrue="1" operator="containsText" text="Monitor">
      <formula>NOT(ISERROR(SEARCH("Monitor",F18)))</formula>
    </cfRule>
  </conditionalFormatting>
  <conditionalFormatting sqref="N18:N31">
    <cfRule type="dataBar" priority="94">
      <dataBar>
        <cfvo type="percent" val="0"/>
        <cfvo type="percent" val="100"/>
        <color theme="6" tint="0.59999389629810485"/>
      </dataBar>
      <extLst>
        <ext xmlns:x14="http://schemas.microsoft.com/office/spreadsheetml/2009/9/main" uri="{B025F937-C7B1-47D3-B67F-A62EFF666E3E}">
          <x14:id>{E0306729-0783-D244-B897-D32525FB47DD}</x14:id>
        </ext>
      </extLst>
    </cfRule>
  </conditionalFormatting>
  <conditionalFormatting sqref="N37:N41">
    <cfRule type="containsText" dxfId="45" priority="5" operator="containsText" text="Likely">
      <formula>NOT(ISERROR(SEARCH("Likely",N37)))</formula>
    </cfRule>
    <cfRule type="containsText" dxfId="44" priority="4" operator="containsText" text="Highly Likely">
      <formula>NOT(ISERROR(SEARCH("Highly Likely",N37)))</formula>
    </cfRule>
    <cfRule type="containsText" dxfId="43" priority="3" stopIfTrue="1" operator="containsText" text="Possible">
      <formula>NOT(ISERROR(SEARCH("Possible",N37)))</formula>
    </cfRule>
    <cfRule type="containsText" dxfId="42" priority="2" stopIfTrue="1" operator="containsText" text="Unlikely">
      <formula>NOT(ISERROR(SEARCH("Unlikely",N37)))</formula>
    </cfRule>
    <cfRule type="containsText" dxfId="41" priority="1" operator="containsText" text="Highly Unlikely">
      <formula>NOT(ISERROR(SEARCH("Highly Unlikely",N37)))</formula>
    </cfRule>
  </conditionalFormatting>
  <conditionalFormatting sqref="O18:O31 H37:H41">
    <cfRule type="containsText" dxfId="40" priority="24" operator="containsText" text="Likely">
      <formula>NOT(ISERROR(SEARCH("Likely",H18)))</formula>
    </cfRule>
    <cfRule type="containsText" dxfId="39" priority="23" operator="containsText" text="Highly Likely">
      <formula>NOT(ISERROR(SEARCH("Highly Likely",H18)))</formula>
    </cfRule>
    <cfRule type="containsText" dxfId="38" priority="21" stopIfTrue="1" operator="containsText" text="Possible">
      <formula>NOT(ISERROR(SEARCH("Possible",H18)))</formula>
    </cfRule>
    <cfRule type="containsText" dxfId="37" priority="20" stopIfTrue="1" operator="containsText" text="Unlikely">
      <formula>NOT(ISERROR(SEARCH("Unlikely",H18)))</formula>
    </cfRule>
    <cfRule type="containsText" dxfId="36" priority="19" operator="containsText" text="Highly Unlikely">
      <formula>NOT(ISERROR(SEARCH("Highly Unlikely",H18)))</formula>
    </cfRule>
  </conditionalFormatting>
  <conditionalFormatting sqref="O18:O31">
    <cfRule type="containsText" dxfId="35" priority="29" operator="containsText" text="EXTREME">
      <formula>NOT(ISERROR(SEARCH("EXTREME",O18)))</formula>
    </cfRule>
    <cfRule type="containsText" dxfId="34" priority="28" stopIfTrue="1" operator="containsText" text="HIGH">
      <formula>NOT(ISERROR(SEARCH("HIGH",O18)))</formula>
    </cfRule>
    <cfRule type="containsText" dxfId="33" priority="27" stopIfTrue="1" operator="containsText" text="MEDIUM">
      <formula>NOT(ISERROR(SEARCH("MEDIUM",O18)))</formula>
    </cfRule>
    <cfRule type="containsText" dxfId="32" priority="26" operator="containsText" text="LOW">
      <formula>NOT(ISERROR(SEARCH("LOW",O18)))</formula>
    </cfRule>
  </conditionalFormatting>
  <dataValidations count="5">
    <dataValidation type="list" allowBlank="1" showInputMessage="1" showErrorMessage="1" sqref="B18:B31" xr:uid="{00000000-0002-0000-0000-000001000000}">
      <formula1>$B$37:$B$41</formula1>
    </dataValidation>
    <dataValidation type="list" allowBlank="1" showInputMessage="1" showErrorMessage="1" sqref="F18:F31" xr:uid="{00000000-0002-0000-0000-000002000000}">
      <formula1>$F$37:$F$45</formula1>
    </dataValidation>
    <dataValidation type="list" allowBlank="1" showInputMessage="1" showErrorMessage="1" sqref="C18:C31" xr:uid="{00000000-0002-0000-0000-000000000000}">
      <formula1>$D$37:$D$40</formula1>
    </dataValidation>
    <dataValidation type="list" allowBlank="1" showInputMessage="1" showErrorMessage="1" sqref="O18:O31" xr:uid="{F949D0D2-32D3-BF41-8364-63D0B3B1584A}">
      <formula1>$H$37:$H$41</formula1>
    </dataValidation>
    <dataValidation type="list" allowBlank="1" showInputMessage="1" showErrorMessage="1" sqref="Q18:Q31" xr:uid="{054EF34E-7340-304D-93E6-AFA747292B3F}">
      <formula1>$N$37:$N$47</formula1>
    </dataValidation>
  </dataValidations>
  <hyperlinks>
    <hyperlink ref="B55:I55" r:id="rId1" display="CLICK HERE TO CREATE IN SMARTSHEET" xr:uid="{73878AAB-D479-FC45-8B5E-21C203F56166}"/>
  </hyperlinks>
  <pageMargins left="0.4" right="0.4" top="0.4" bottom="0.4" header="0" footer="0"/>
  <pageSetup scale="77" fitToWidth="2" fitToHeight="0" orientation="landscape" verticalDpi="0"/>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E0306729-0783-D244-B897-D32525FB47DD}">
            <x14:dataBar minLength="0" maxLength="100" gradient="0" direction="leftToRight" axisPosition="none">
              <x14:cfvo type="percent">
                <xm:f>0</xm:f>
              </x14:cfvo>
              <x14:cfvo type="percent">
                <xm:f>100</xm:f>
              </x14:cfvo>
              <x14:negativeFillColor rgb="FFFFC000"/>
            </x14:dataBar>
          </x14:cfRule>
          <xm:sqref>N18:N31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27F3D-ED41-B543-9697-9F11821E06A9}">
  <sheetPr>
    <tabColor rgb="FFFFC000"/>
    <pageSetUpPr fitToPage="1"/>
  </sheetPr>
  <dimension ref="A1:IE52"/>
  <sheetViews>
    <sheetView showGridLines="0" zoomScale="110" zoomScaleNormal="100" workbookViewId="0">
      <selection activeCell="B5" sqref="B5:F5"/>
    </sheetView>
  </sheetViews>
  <sheetFormatPr baseColWidth="10" defaultColWidth="8.83203125" defaultRowHeight="15"/>
  <cols>
    <col min="1" max="1" width="3.33203125" customWidth="1"/>
    <col min="2" max="3" width="9.83203125" customWidth="1"/>
    <col min="4" max="4" width="10.83203125" customWidth="1"/>
    <col min="5" max="5" width="25.83203125" customWidth="1"/>
    <col min="6" max="6" width="11.83203125" customWidth="1"/>
    <col min="7" max="7" width="30.83203125" customWidth="1"/>
    <col min="8" max="8" width="18.83203125" customWidth="1"/>
    <col min="9" max="11" width="12.83203125" customWidth="1"/>
    <col min="12" max="13" width="12.33203125" customWidth="1"/>
    <col min="14" max="14" width="21.5" customWidth="1"/>
    <col min="15" max="15" width="14.83203125" customWidth="1"/>
    <col min="16" max="16" width="15.83203125" customWidth="1"/>
    <col min="17" max="17" width="24.83203125" customWidth="1"/>
    <col min="18" max="20" width="13.83203125" customWidth="1"/>
    <col min="21" max="21" width="3.33203125" customWidth="1"/>
  </cols>
  <sheetData>
    <row r="1" spans="1:239" s="16" customFormat="1" ht="42" customHeight="1">
      <c r="A1" s="14"/>
      <c r="B1" s="15" t="s">
        <v>24</v>
      </c>
      <c r="C1"/>
      <c r="D1"/>
      <c r="E1"/>
      <c r="F1"/>
      <c r="G1"/>
      <c r="H1"/>
      <c r="I1"/>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row>
    <row r="2" spans="1:239" ht="45" customHeight="1">
      <c r="A2" s="7"/>
      <c r="B2" s="13" t="s">
        <v>1</v>
      </c>
      <c r="C2" s="8"/>
      <c r="D2" s="9"/>
      <c r="E2" s="9"/>
      <c r="F2" s="9"/>
      <c r="G2" s="9"/>
      <c r="H2" s="9"/>
      <c r="I2" s="10"/>
      <c r="J2" s="9"/>
      <c r="K2" s="9"/>
      <c r="L2" s="9"/>
      <c r="N2" s="14"/>
      <c r="P2" s="10"/>
    </row>
    <row r="3" spans="1:239" ht="37" customHeight="1">
      <c r="B3" s="39" t="s">
        <v>94</v>
      </c>
      <c r="C3" s="2"/>
      <c r="D3" s="2"/>
      <c r="E3" s="2"/>
      <c r="F3" s="2"/>
      <c r="G3" s="2"/>
      <c r="H3" s="2"/>
      <c r="I3" s="2"/>
      <c r="N3" s="14"/>
    </row>
    <row r="4" spans="1:239" s="17" customFormat="1" ht="25" customHeight="1">
      <c r="B4" s="80" t="s">
        <v>28</v>
      </c>
      <c r="C4" s="80"/>
      <c r="D4" s="80"/>
      <c r="E4" s="80"/>
      <c r="F4" s="80"/>
      <c r="G4" s="35" t="s">
        <v>29</v>
      </c>
      <c r="H4" s="36" t="s">
        <v>31</v>
      </c>
      <c r="I4" s="82" t="s">
        <v>30</v>
      </c>
      <c r="J4" s="83"/>
      <c r="M4" s="18"/>
      <c r="N4" s="14"/>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row>
    <row r="5" spans="1:239" s="17" customFormat="1" ht="35" customHeight="1" thickBot="1">
      <c r="B5" s="81"/>
      <c r="C5" s="81"/>
      <c r="D5" s="81"/>
      <c r="E5" s="81"/>
      <c r="F5" s="81"/>
      <c r="G5" s="37"/>
      <c r="H5" s="38" t="str">
        <f>CONCATENATE(COUNTIF(PROJECTS2[Project Health Level],"&lt;&gt;"&amp;""))</f>
        <v>0</v>
      </c>
      <c r="I5" s="84"/>
      <c r="J5" s="85"/>
      <c r="M5" s="18"/>
      <c r="N5" s="14"/>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row>
    <row r="6" spans="1:239" s="17" customFormat="1" ht="25" customHeight="1">
      <c r="C6" s="18"/>
      <c r="D6" s="18"/>
      <c r="E6" s="18"/>
      <c r="F6" s="18"/>
      <c r="G6" s="18"/>
      <c r="H6" s="18"/>
      <c r="I6" s="18"/>
      <c r="J6" s="18"/>
      <c r="K6" s="18"/>
      <c r="L6" s="18"/>
      <c r="M6" s="18"/>
      <c r="N6" s="14"/>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row>
    <row r="7" spans="1:239" ht="47" customHeight="1">
      <c r="B7" s="56" t="s">
        <v>27</v>
      </c>
      <c r="F7" s="4"/>
      <c r="G7" s="4"/>
      <c r="H7" s="56" t="s">
        <v>77</v>
      </c>
      <c r="I7" s="4"/>
      <c r="J7" s="4"/>
      <c r="K7" s="4"/>
      <c r="L7" s="4"/>
      <c r="M7" s="4"/>
      <c r="N7" s="56" t="s">
        <v>78</v>
      </c>
      <c r="O7" s="4"/>
      <c r="P7" s="4"/>
    </row>
    <row r="8" spans="1:239" ht="40" customHeight="1">
      <c r="B8" s="86" t="s">
        <v>14</v>
      </c>
      <c r="C8" s="87"/>
      <c r="D8" s="90">
        <f>SUM(PROJECTS2[Budget])</f>
        <v>0</v>
      </c>
      <c r="E8" s="90"/>
      <c r="F8" s="4"/>
      <c r="G8" s="4"/>
      <c r="H8" s="3"/>
      <c r="I8" s="4"/>
      <c r="J8" s="4"/>
      <c r="K8" s="4"/>
      <c r="L8" s="4"/>
      <c r="M8" s="4"/>
      <c r="N8" s="14"/>
      <c r="O8" s="4"/>
      <c r="P8" s="4"/>
    </row>
    <row r="9" spans="1:239" ht="40" customHeight="1">
      <c r="B9" s="88" t="s">
        <v>15</v>
      </c>
      <c r="C9" s="87"/>
      <c r="D9" s="90">
        <f>SUM(PROJECTS2[Actual])</f>
        <v>0</v>
      </c>
      <c r="E9" s="90"/>
      <c r="F9" s="4"/>
      <c r="G9" s="4"/>
      <c r="H9" s="3"/>
      <c r="I9" s="4"/>
      <c r="J9" s="4"/>
      <c r="K9" s="4"/>
      <c r="L9" s="4"/>
      <c r="M9" s="4"/>
      <c r="N9" s="14"/>
      <c r="O9" s="4"/>
      <c r="P9" s="4"/>
    </row>
    <row r="10" spans="1:239" ht="40" customHeight="1">
      <c r="B10" s="89" t="s">
        <v>95</v>
      </c>
      <c r="C10" s="87"/>
      <c r="D10" s="90">
        <f>SUM(PROJECTS2[Budget Less Actual])</f>
        <v>0</v>
      </c>
      <c r="E10" s="90"/>
      <c r="F10" s="4"/>
      <c r="G10" s="4"/>
      <c r="H10" s="3"/>
      <c r="I10" s="4"/>
      <c r="J10" s="4"/>
      <c r="K10" s="4"/>
      <c r="L10" s="4"/>
      <c r="M10" s="4"/>
      <c r="N10" s="14"/>
      <c r="O10" s="4"/>
      <c r="P10" s="4"/>
      <c r="Q10" s="4"/>
      <c r="R10" s="4"/>
      <c r="S10" s="4" t="s">
        <v>0</v>
      </c>
    </row>
    <row r="11" spans="1:239" ht="75" customHeight="1">
      <c r="B11" s="48"/>
      <c r="C11" s="49"/>
      <c r="D11" s="4"/>
      <c r="E11" s="4"/>
      <c r="F11" s="4"/>
      <c r="G11" s="4"/>
      <c r="H11" s="3"/>
      <c r="I11" s="4"/>
      <c r="J11" s="4"/>
      <c r="K11" s="4"/>
      <c r="L11" s="4"/>
      <c r="M11" s="4"/>
      <c r="N11" s="4"/>
      <c r="O11" s="4"/>
    </row>
    <row r="12" spans="1:239" ht="35" customHeight="1">
      <c r="B12" s="56" t="s">
        <v>8</v>
      </c>
      <c r="C12" s="2"/>
      <c r="D12" s="2"/>
      <c r="E12" s="2"/>
      <c r="F12" s="56" t="s">
        <v>64</v>
      </c>
      <c r="G12" s="2"/>
      <c r="H12" s="34"/>
      <c r="I12" s="2"/>
      <c r="N12" s="56" t="s">
        <v>93</v>
      </c>
    </row>
    <row r="13" spans="1:239" ht="300" customHeight="1">
      <c r="B13" s="32"/>
      <c r="C13" s="2"/>
      <c r="D13" s="2"/>
      <c r="E13" s="2"/>
      <c r="F13" s="2"/>
      <c r="G13" s="2"/>
      <c r="H13" s="2"/>
      <c r="I13" s="2"/>
    </row>
    <row r="14" spans="1:239" s="30" customFormat="1" ht="37" customHeight="1">
      <c r="B14" s="33"/>
      <c r="C14" s="31"/>
      <c r="D14" s="31"/>
      <c r="E14" s="31"/>
      <c r="F14" s="31"/>
      <c r="G14" s="31"/>
      <c r="H14" s="31"/>
      <c r="I14" s="31"/>
    </row>
    <row r="15" spans="1:239" ht="40" customHeight="1">
      <c r="B15" s="34" t="s">
        <v>26</v>
      </c>
      <c r="C15" s="2"/>
      <c r="D15" s="2"/>
      <c r="E15" s="2"/>
      <c r="F15" s="2"/>
      <c r="G15" s="2"/>
      <c r="H15" s="2"/>
      <c r="I15" s="2"/>
    </row>
    <row r="16" spans="1:239" s="1" customFormat="1" ht="54" customHeight="1">
      <c r="B16" s="45" t="s">
        <v>8</v>
      </c>
      <c r="C16" s="44" t="s">
        <v>9</v>
      </c>
      <c r="D16" s="43" t="s">
        <v>41</v>
      </c>
      <c r="E16" s="43" t="s">
        <v>10</v>
      </c>
      <c r="F16" s="44" t="s">
        <v>11</v>
      </c>
      <c r="G16" s="44" t="s">
        <v>12</v>
      </c>
      <c r="H16" s="44" t="s">
        <v>13</v>
      </c>
      <c r="I16" s="50" t="s">
        <v>14</v>
      </c>
      <c r="J16" s="51" t="s">
        <v>15</v>
      </c>
      <c r="K16" s="52" t="s">
        <v>19</v>
      </c>
      <c r="L16" s="42" t="s">
        <v>20</v>
      </c>
      <c r="M16" s="42" t="s">
        <v>21</v>
      </c>
      <c r="N16" s="42" t="s">
        <v>16</v>
      </c>
      <c r="O16" s="44" t="s">
        <v>69</v>
      </c>
      <c r="P16" s="44" t="s">
        <v>17</v>
      </c>
      <c r="Q16" s="44" t="s">
        <v>79</v>
      </c>
      <c r="R16" s="44" t="s">
        <v>105</v>
      </c>
      <c r="S16" s="44" t="s">
        <v>106</v>
      </c>
      <c r="T16" s="44" t="s">
        <v>18</v>
      </c>
    </row>
    <row r="17" spans="2:20" s="1" customFormat="1" ht="25" customHeight="1">
      <c r="B17" s="20"/>
      <c r="C17" s="60"/>
      <c r="D17" s="21"/>
      <c r="E17" s="21"/>
      <c r="F17" s="21"/>
      <c r="G17" s="46"/>
      <c r="H17" s="21"/>
      <c r="I17" s="22"/>
      <c r="J17" s="22"/>
      <c r="K17" s="53" t="str">
        <f>IF(PROJECTS2[[#This Row],[Budget]]="","–",PROJECTS2[[#This Row],[Budget]]-PROJECTS2[[#This Row],[Actual]])</f>
        <v>–</v>
      </c>
      <c r="L17" s="23"/>
      <c r="M17" s="19" t="str">
        <f ca="1">IF(PROJECTS2[[#This Row],[Expected Date of Completion]]="","–",(PROJECTS2[[#This Row],[Expected Date of Completion]]-TODAY()))</f>
        <v>–</v>
      </c>
      <c r="N17" s="24">
        <v>0</v>
      </c>
      <c r="O17" s="60"/>
      <c r="P17" s="55"/>
      <c r="Q17" s="76"/>
      <c r="R17" s="55"/>
      <c r="S17" s="55"/>
      <c r="T17" s="46"/>
    </row>
    <row r="18" spans="2:20" s="1" customFormat="1" ht="25" customHeight="1">
      <c r="B18" s="20"/>
      <c r="C18" s="60"/>
      <c r="D18" s="21"/>
      <c r="E18" s="21"/>
      <c r="F18" s="21"/>
      <c r="G18" s="46"/>
      <c r="H18" s="21"/>
      <c r="I18" s="22"/>
      <c r="J18" s="22"/>
      <c r="K18" s="53" t="str">
        <f>IF(PROJECTS2[[#This Row],[Budget]]="","–",PROJECTS2[[#This Row],[Budget]]-PROJECTS2[[#This Row],[Actual]])</f>
        <v>–</v>
      </c>
      <c r="L18" s="23"/>
      <c r="M18" s="19" t="str">
        <f ca="1">IF(PROJECTS2[[#This Row],[Expected Date of Completion]]="","–",(PROJECTS2[[#This Row],[Expected Date of Completion]]-TODAY()))</f>
        <v>–</v>
      </c>
      <c r="N18" s="24">
        <v>0</v>
      </c>
      <c r="O18" s="60"/>
      <c r="P18" s="55"/>
      <c r="Q18" s="76"/>
      <c r="R18" s="55"/>
      <c r="S18" s="55"/>
      <c r="T18" s="46"/>
    </row>
    <row r="19" spans="2:20" s="1" customFormat="1" ht="25" customHeight="1">
      <c r="B19" s="20"/>
      <c r="C19" s="60"/>
      <c r="D19" s="21"/>
      <c r="E19" s="21"/>
      <c r="F19" s="21"/>
      <c r="G19" s="46"/>
      <c r="H19" s="21"/>
      <c r="I19" s="22"/>
      <c r="J19" s="22"/>
      <c r="K19" s="53" t="str">
        <f>IF(PROJECTS2[[#This Row],[Budget]]="","–",PROJECTS2[[#This Row],[Budget]]-PROJECTS2[[#This Row],[Actual]])</f>
        <v>–</v>
      </c>
      <c r="L19" s="23"/>
      <c r="M19" s="19" t="str">
        <f ca="1">IF(PROJECTS2[[#This Row],[Expected Date of Completion]]="","–",(PROJECTS2[[#This Row],[Expected Date of Completion]]-TODAY()))</f>
        <v>–</v>
      </c>
      <c r="N19" s="24">
        <v>0</v>
      </c>
      <c r="O19" s="60"/>
      <c r="P19" s="55"/>
      <c r="Q19" s="76"/>
      <c r="R19" s="55"/>
      <c r="S19" s="55"/>
      <c r="T19" s="46"/>
    </row>
    <row r="20" spans="2:20" s="1" customFormat="1" ht="25" customHeight="1">
      <c r="B20" s="20"/>
      <c r="C20" s="60"/>
      <c r="D20" s="21"/>
      <c r="E20" s="21"/>
      <c r="F20" s="21"/>
      <c r="G20" s="46"/>
      <c r="H20" s="21"/>
      <c r="I20" s="22"/>
      <c r="J20" s="22"/>
      <c r="K20" s="53" t="str">
        <f>IF(PROJECTS2[[#This Row],[Budget]]="","–",PROJECTS2[[#This Row],[Budget]]-PROJECTS2[[#This Row],[Actual]])</f>
        <v>–</v>
      </c>
      <c r="L20" s="23"/>
      <c r="M20" s="19" t="str">
        <f ca="1">IF(PROJECTS2[[#This Row],[Expected Date of Completion]]="","–",(PROJECTS2[[#This Row],[Expected Date of Completion]]-TODAY()))</f>
        <v>–</v>
      </c>
      <c r="N20" s="24">
        <v>0</v>
      </c>
      <c r="O20" s="60"/>
      <c r="P20" s="55"/>
      <c r="Q20" s="76"/>
      <c r="R20" s="55"/>
      <c r="S20" s="55"/>
      <c r="T20" s="46"/>
    </row>
    <row r="21" spans="2:20" s="1" customFormat="1" ht="25" customHeight="1">
      <c r="B21" s="20"/>
      <c r="C21" s="60"/>
      <c r="D21" s="21"/>
      <c r="E21" s="21"/>
      <c r="F21" s="21"/>
      <c r="G21" s="46"/>
      <c r="H21" s="21"/>
      <c r="I21" s="22"/>
      <c r="J21" s="22"/>
      <c r="K21" s="53" t="str">
        <f>IF(PROJECTS2[[#This Row],[Budget]]="","–",PROJECTS2[[#This Row],[Budget]]-PROJECTS2[[#This Row],[Actual]])</f>
        <v>–</v>
      </c>
      <c r="L21" s="23"/>
      <c r="M21" s="19" t="str">
        <f ca="1">IF(PROJECTS2[[#This Row],[Expected Date of Completion]]="","–",(PROJECTS2[[#This Row],[Expected Date of Completion]]-TODAY()))</f>
        <v>–</v>
      </c>
      <c r="N21" s="24">
        <v>0</v>
      </c>
      <c r="O21" s="60"/>
      <c r="P21" s="55"/>
      <c r="Q21" s="76"/>
      <c r="R21" s="55"/>
      <c r="S21" s="55"/>
      <c r="T21" s="46"/>
    </row>
    <row r="22" spans="2:20" s="1" customFormat="1" ht="25" customHeight="1">
      <c r="B22" s="20"/>
      <c r="C22" s="60"/>
      <c r="D22" s="21"/>
      <c r="E22" s="21"/>
      <c r="F22" s="21"/>
      <c r="G22" s="46"/>
      <c r="H22" s="21"/>
      <c r="I22" s="22"/>
      <c r="J22" s="22"/>
      <c r="K22" s="53" t="str">
        <f>IF(PROJECTS2[[#This Row],[Budget]]="","–",PROJECTS2[[#This Row],[Budget]]-PROJECTS2[[#This Row],[Actual]])</f>
        <v>–</v>
      </c>
      <c r="L22" s="23"/>
      <c r="M22" s="19" t="str">
        <f ca="1">IF(PROJECTS2[[#This Row],[Expected Date of Completion]]="","–",(PROJECTS2[[#This Row],[Expected Date of Completion]]-TODAY()))</f>
        <v>–</v>
      </c>
      <c r="N22" s="24">
        <v>0</v>
      </c>
      <c r="O22" s="60"/>
      <c r="P22" s="55"/>
      <c r="Q22" s="76"/>
      <c r="R22" s="55"/>
      <c r="S22" s="55"/>
      <c r="T22" s="46"/>
    </row>
    <row r="23" spans="2:20" s="1" customFormat="1" ht="25" customHeight="1">
      <c r="B23" s="20"/>
      <c r="C23" s="60"/>
      <c r="D23" s="21"/>
      <c r="E23" s="21"/>
      <c r="F23" s="21"/>
      <c r="G23" s="46"/>
      <c r="H23" s="21"/>
      <c r="I23" s="22"/>
      <c r="J23" s="22"/>
      <c r="K23" s="53" t="str">
        <f>IF(PROJECTS2[[#This Row],[Budget]]="","–",PROJECTS2[[#This Row],[Budget]]-PROJECTS2[[#This Row],[Actual]])</f>
        <v>–</v>
      </c>
      <c r="L23" s="23"/>
      <c r="M23" s="19" t="str">
        <f ca="1">IF(PROJECTS2[[#This Row],[Expected Date of Completion]]="","–",(PROJECTS2[[#This Row],[Expected Date of Completion]]-TODAY()))</f>
        <v>–</v>
      </c>
      <c r="N23" s="24">
        <v>0</v>
      </c>
      <c r="O23" s="60"/>
      <c r="P23" s="55"/>
      <c r="Q23" s="76"/>
      <c r="R23" s="55"/>
      <c r="S23" s="55"/>
      <c r="T23" s="46"/>
    </row>
    <row r="24" spans="2:20" s="1" customFormat="1" ht="25" customHeight="1">
      <c r="B24" s="20"/>
      <c r="C24" s="60"/>
      <c r="D24" s="21"/>
      <c r="E24" s="21"/>
      <c r="F24" s="21"/>
      <c r="G24" s="46"/>
      <c r="H24" s="21"/>
      <c r="I24" s="22"/>
      <c r="J24" s="22"/>
      <c r="K24" s="53" t="str">
        <f>IF(PROJECTS2[[#This Row],[Budget]]="","–",PROJECTS2[[#This Row],[Budget]]-PROJECTS2[[#This Row],[Actual]])</f>
        <v>–</v>
      </c>
      <c r="L24" s="23"/>
      <c r="M24" s="19" t="str">
        <f ca="1">IF(PROJECTS2[[#This Row],[Expected Date of Completion]]="","–",(PROJECTS2[[#This Row],[Expected Date of Completion]]-TODAY()))</f>
        <v>–</v>
      </c>
      <c r="N24" s="24">
        <v>0</v>
      </c>
      <c r="O24" s="60"/>
      <c r="P24" s="55"/>
      <c r="Q24" s="76"/>
      <c r="R24" s="55"/>
      <c r="S24" s="55"/>
      <c r="T24" s="46"/>
    </row>
    <row r="25" spans="2:20" s="1" customFormat="1" ht="25" customHeight="1">
      <c r="B25" s="20"/>
      <c r="C25" s="60"/>
      <c r="D25" s="21"/>
      <c r="E25" s="21"/>
      <c r="F25" s="21"/>
      <c r="G25" s="46"/>
      <c r="H25" s="21"/>
      <c r="I25" s="22"/>
      <c r="J25" s="22"/>
      <c r="K25" s="53" t="str">
        <f>IF(PROJECTS2[[#This Row],[Budget]]="","–",PROJECTS2[[#This Row],[Budget]]-PROJECTS2[[#This Row],[Actual]])</f>
        <v>–</v>
      </c>
      <c r="L25" s="23"/>
      <c r="M25" s="19" t="str">
        <f ca="1">IF(PROJECTS2[[#This Row],[Expected Date of Completion]]="","–",(PROJECTS2[[#This Row],[Expected Date of Completion]]-TODAY()))</f>
        <v>–</v>
      </c>
      <c r="N25" s="24">
        <v>0</v>
      </c>
      <c r="O25" s="60"/>
      <c r="P25" s="55"/>
      <c r="Q25" s="76"/>
      <c r="R25" s="55"/>
      <c r="S25" s="55"/>
      <c r="T25" s="46"/>
    </row>
    <row r="26" spans="2:20" s="1" customFormat="1" ht="25" customHeight="1">
      <c r="B26" s="20"/>
      <c r="C26" s="60"/>
      <c r="D26" s="21"/>
      <c r="E26" s="21"/>
      <c r="F26" s="21"/>
      <c r="G26" s="46"/>
      <c r="H26" s="21"/>
      <c r="I26" s="22"/>
      <c r="J26" s="22"/>
      <c r="K26" s="53" t="str">
        <f>IF(PROJECTS2[[#This Row],[Budget]]="","–",PROJECTS2[[#This Row],[Budget]]-PROJECTS2[[#This Row],[Actual]])</f>
        <v>–</v>
      </c>
      <c r="L26" s="23"/>
      <c r="M26" s="19" t="str">
        <f ca="1">IF(PROJECTS2[[#This Row],[Expected Date of Completion]]="","–",(PROJECTS2[[#This Row],[Expected Date of Completion]]-TODAY()))</f>
        <v>–</v>
      </c>
      <c r="N26" s="24">
        <v>0</v>
      </c>
      <c r="O26" s="60"/>
      <c r="P26" s="55"/>
      <c r="Q26" s="76"/>
      <c r="R26" s="55"/>
      <c r="S26" s="55"/>
      <c r="T26" s="46"/>
    </row>
    <row r="27" spans="2:20" ht="25" customHeight="1">
      <c r="B27" s="20"/>
      <c r="C27" s="61"/>
      <c r="D27" s="21"/>
      <c r="E27" s="40"/>
      <c r="F27" s="21"/>
      <c r="G27" s="46"/>
      <c r="H27" s="21"/>
      <c r="I27" s="22"/>
      <c r="J27" s="22"/>
      <c r="K27" s="53" t="str">
        <f>IF(PROJECTS2[[#This Row],[Budget]]="","–",PROJECTS2[[#This Row],[Budget]]-PROJECTS2[[#This Row],[Actual]])</f>
        <v>–</v>
      </c>
      <c r="L27" s="25"/>
      <c r="M27" s="19" t="str">
        <f ca="1">IF(PROJECTS2[[#This Row],[Expected Date of Completion]]="","–",(PROJECTS2[[#This Row],[Expected Date of Completion]]-TODAY()))</f>
        <v>–</v>
      </c>
      <c r="N27" s="24">
        <v>0</v>
      </c>
      <c r="O27" s="61"/>
      <c r="P27" s="21"/>
      <c r="Q27" s="77"/>
      <c r="R27" s="21"/>
      <c r="S27" s="21"/>
      <c r="T27" s="46"/>
    </row>
    <row r="28" spans="2:20" ht="25" customHeight="1">
      <c r="B28" s="20"/>
      <c r="C28" s="61"/>
      <c r="D28" s="21"/>
      <c r="E28" s="40"/>
      <c r="F28" s="21"/>
      <c r="G28" s="46"/>
      <c r="H28" s="21"/>
      <c r="I28" s="22"/>
      <c r="J28" s="22"/>
      <c r="K28" s="53" t="str">
        <f>IF(PROJECTS2[[#This Row],[Budget]]="","–",PROJECTS2[[#This Row],[Budget]]-PROJECTS2[[#This Row],[Actual]])</f>
        <v>–</v>
      </c>
      <c r="L28" s="25"/>
      <c r="M28" s="19" t="str">
        <f ca="1">IF(PROJECTS2[[#This Row],[Expected Date of Completion]]="","–",(PROJECTS2[[#This Row],[Expected Date of Completion]]-TODAY()))</f>
        <v>–</v>
      </c>
      <c r="N28" s="24">
        <v>0</v>
      </c>
      <c r="O28" s="61"/>
      <c r="P28" s="21"/>
      <c r="Q28" s="77"/>
      <c r="R28" s="21"/>
      <c r="S28" s="21"/>
      <c r="T28" s="46"/>
    </row>
    <row r="29" spans="2:20" ht="25" customHeight="1">
      <c r="B29" s="20"/>
      <c r="C29" s="61"/>
      <c r="D29" s="21"/>
      <c r="E29" s="40"/>
      <c r="F29" s="21"/>
      <c r="G29" s="46"/>
      <c r="H29" s="21"/>
      <c r="I29" s="22"/>
      <c r="J29" s="22"/>
      <c r="K29" s="53" t="str">
        <f>IF(PROJECTS2[[#This Row],[Budget]]="","–",PROJECTS2[[#This Row],[Budget]]-PROJECTS2[[#This Row],[Actual]])</f>
        <v>–</v>
      </c>
      <c r="L29" s="25"/>
      <c r="M29" s="19" t="str">
        <f ca="1">IF(PROJECTS2[[#This Row],[Expected Date of Completion]]="","–",(PROJECTS2[[#This Row],[Expected Date of Completion]]-TODAY()))</f>
        <v>–</v>
      </c>
      <c r="N29" s="24">
        <v>0</v>
      </c>
      <c r="O29" s="61"/>
      <c r="P29" s="21"/>
      <c r="Q29" s="77"/>
      <c r="R29" s="21"/>
      <c r="S29" s="21"/>
      <c r="T29" s="46"/>
    </row>
    <row r="30" spans="2:20" ht="25" customHeight="1">
      <c r="B30" s="26"/>
      <c r="C30" s="62"/>
      <c r="D30" s="21"/>
      <c r="E30" s="41"/>
      <c r="F30" s="27"/>
      <c r="G30" s="47"/>
      <c r="H30" s="27"/>
      <c r="I30" s="28"/>
      <c r="J30" s="28"/>
      <c r="K30" s="54" t="str">
        <f>IF(PROJECTS2[[#This Row],[Budget]]="","–",PROJECTS2[[#This Row],[Budget]]-PROJECTS2[[#This Row],[Actual]])</f>
        <v>–</v>
      </c>
      <c r="L30" s="29"/>
      <c r="M30" s="19" t="str">
        <f ca="1">IF(PROJECTS2[[#This Row],[Expected Date of Completion]]="","–",(PROJECTS2[[#This Row],[Expected Date of Completion]]-TODAY()))</f>
        <v>–</v>
      </c>
      <c r="N30" s="24">
        <v>0</v>
      </c>
      <c r="O30" s="62"/>
      <c r="P30" s="27"/>
      <c r="Q30" s="78"/>
      <c r="R30" s="27"/>
      <c r="S30" s="27"/>
      <c r="T30" s="47"/>
    </row>
    <row r="31" spans="2:20" ht="29" customHeight="1"/>
    <row r="32" spans="2:20" ht="35" customHeight="1">
      <c r="B32" s="34" t="s">
        <v>22</v>
      </c>
      <c r="C32" s="2"/>
      <c r="D32" s="2"/>
      <c r="E32" s="2"/>
      <c r="F32" s="2"/>
      <c r="G32" s="2"/>
      <c r="H32" s="2"/>
      <c r="I32" s="2"/>
    </row>
    <row r="33" spans="2:15" ht="37" customHeight="1">
      <c r="B33" s="32" t="s">
        <v>94</v>
      </c>
      <c r="C33" s="2"/>
      <c r="D33" s="2"/>
      <c r="E33" s="2"/>
      <c r="F33" s="2"/>
      <c r="G33" s="2"/>
      <c r="H33" s="2"/>
      <c r="I33" s="2"/>
    </row>
    <row r="34" spans="2:15" s="30" customFormat="1" ht="37" customHeight="1">
      <c r="B34" s="33" t="s">
        <v>23</v>
      </c>
      <c r="C34" s="31"/>
      <c r="D34" s="31"/>
      <c r="E34" s="31"/>
      <c r="F34" s="31"/>
      <c r="G34" s="31"/>
      <c r="H34" s="31"/>
      <c r="I34" s="31"/>
    </row>
    <row r="35" spans="2:15" ht="35" customHeight="1">
      <c r="B35" s="59" t="s">
        <v>61</v>
      </c>
      <c r="C35" s="58" t="s">
        <v>67</v>
      </c>
      <c r="D35" s="59" t="s">
        <v>65</v>
      </c>
      <c r="E35" s="58" t="s">
        <v>66</v>
      </c>
      <c r="F35" s="59" t="s">
        <v>63</v>
      </c>
      <c r="G35" s="58" t="s">
        <v>62</v>
      </c>
      <c r="H35" s="59" t="s">
        <v>75</v>
      </c>
      <c r="I35" s="58" t="s">
        <v>76</v>
      </c>
      <c r="J35" s="5"/>
      <c r="M35" s="5"/>
      <c r="N35" s="59" t="s">
        <v>80</v>
      </c>
      <c r="O35" s="58" t="s">
        <v>81</v>
      </c>
    </row>
    <row r="36" spans="2:15" ht="25" customHeight="1">
      <c r="B36" s="71">
        <v>1</v>
      </c>
      <c r="C36" s="58">
        <f>COUNTIFS(PROJECTS2[Project Health Level],B36)</f>
        <v>0</v>
      </c>
      <c r="D36" s="63" t="s">
        <v>96</v>
      </c>
      <c r="E36" s="58">
        <f>COUNTIFS(PROJECTS2[Priority],D36)</f>
        <v>0</v>
      </c>
      <c r="F36" s="57" t="s">
        <v>57</v>
      </c>
      <c r="G36" s="58">
        <f>COUNTIFS(PROJECTS2[Status],F36)</f>
        <v>0</v>
      </c>
      <c r="H36" s="60" t="s">
        <v>70</v>
      </c>
      <c r="I36" s="58">
        <f>COUNTIFS(PROJECTS2[Risk Level],H36)</f>
        <v>0</v>
      </c>
      <c r="J36" s="5"/>
      <c r="M36" s="5"/>
      <c r="N36" s="76" t="s">
        <v>102</v>
      </c>
      <c r="O36" s="58">
        <f>COUNTIFS(PROJECTS2[Strategic Objective],N36)</f>
        <v>0</v>
      </c>
    </row>
    <row r="37" spans="2:15" ht="25" customHeight="1">
      <c r="B37" s="72">
        <v>2</v>
      </c>
      <c r="C37" s="58">
        <f>COUNTIFS(PROJECTS2[Project Health Level],B37)</f>
        <v>0</v>
      </c>
      <c r="D37" s="64" t="s">
        <v>97</v>
      </c>
      <c r="E37" s="58">
        <f>COUNTIFS(PROJECTS2[Priority],D37)</f>
        <v>0</v>
      </c>
      <c r="F37" s="57" t="s">
        <v>58</v>
      </c>
      <c r="G37" s="58">
        <f>COUNTIFS(PROJECTS2[Status],F37)</f>
        <v>0</v>
      </c>
      <c r="H37" s="67" t="s">
        <v>71</v>
      </c>
      <c r="I37" s="58">
        <f>COUNTIFS(PROJECTS2[Risk Level],H37)</f>
        <v>0</v>
      </c>
      <c r="J37" s="5"/>
      <c r="M37" s="5"/>
      <c r="N37" s="79" t="s">
        <v>101</v>
      </c>
      <c r="O37" s="58">
        <f>COUNTIFS(PROJECTS2[Strategic Objective],N37)</f>
        <v>0</v>
      </c>
    </row>
    <row r="38" spans="2:15" ht="25" customHeight="1">
      <c r="B38" s="73">
        <v>3</v>
      </c>
      <c r="C38" s="58">
        <f>COUNTIFS(PROJECTS2[Project Health Level],B38)</f>
        <v>0</v>
      </c>
      <c r="D38" s="65" t="s">
        <v>98</v>
      </c>
      <c r="E38" s="58">
        <f>COUNTIFS(PROJECTS2[Priority],D38)</f>
        <v>0</v>
      </c>
      <c r="F38" s="57" t="s">
        <v>5</v>
      </c>
      <c r="G38" s="58">
        <f>COUNTIFS(PROJECTS2[Status],F38)</f>
        <v>0</v>
      </c>
      <c r="H38" s="68" t="s">
        <v>72</v>
      </c>
      <c r="I38" s="58">
        <f>COUNTIFS(PROJECTS2[Risk Level],H38)</f>
        <v>0</v>
      </c>
      <c r="J38" s="5"/>
      <c r="M38" s="5"/>
      <c r="N38" s="79" t="s">
        <v>103</v>
      </c>
      <c r="O38" s="58">
        <f>COUNTIFS(PROJECTS2[Strategic Objective],N38)</f>
        <v>0</v>
      </c>
    </row>
    <row r="39" spans="2:15" ht="25" customHeight="1">
      <c r="B39" s="74">
        <v>4</v>
      </c>
      <c r="C39" s="58">
        <f>COUNTIFS(PROJECTS2[Project Health Level],B39)</f>
        <v>0</v>
      </c>
      <c r="D39" s="66" t="s">
        <v>99</v>
      </c>
      <c r="E39" s="58">
        <f>COUNTIFS(PROJECTS2[Priority],D39)</f>
        <v>0</v>
      </c>
      <c r="F39" s="57" t="s">
        <v>56</v>
      </c>
      <c r="G39" s="58">
        <f>COUNTIFS(PROJECTS2[Status],F39)</f>
        <v>0</v>
      </c>
      <c r="H39" s="69" t="s">
        <v>73</v>
      </c>
      <c r="I39" s="58">
        <f>COUNTIFS(PROJECTS2[Risk Level],H39)</f>
        <v>0</v>
      </c>
      <c r="J39" s="5"/>
      <c r="M39" s="5"/>
      <c r="N39" s="79" t="s">
        <v>104</v>
      </c>
      <c r="O39" s="58">
        <f>COUNTIFS(PROJECTS2[Strategic Objective],N39)</f>
        <v>0</v>
      </c>
    </row>
    <row r="40" spans="2:15" ht="25" customHeight="1">
      <c r="B40" s="75">
        <v>5</v>
      </c>
      <c r="C40" s="58">
        <f>COUNTIFS(PROJECTS2[Project Health Level],B40)</f>
        <v>0</v>
      </c>
      <c r="E40" s="58"/>
      <c r="F40" s="57" t="s">
        <v>7</v>
      </c>
      <c r="G40" s="58">
        <f>COUNTIFS(PROJECTS2[Status],F40)</f>
        <v>0</v>
      </c>
      <c r="H40" s="70" t="s">
        <v>74</v>
      </c>
      <c r="I40" s="58">
        <f>COUNTIFS(PROJECTS2[Risk Level],H40)</f>
        <v>0</v>
      </c>
      <c r="J40" s="5"/>
      <c r="M40" s="5"/>
      <c r="N40" s="79" t="s">
        <v>82</v>
      </c>
      <c r="O40" s="58">
        <f>COUNTIFS(PROJECTS2[Strategic Objective],N40)</f>
        <v>0</v>
      </c>
    </row>
    <row r="41" spans="2:15" ht="25" customHeight="1">
      <c r="B41" s="5"/>
      <c r="C41" s="5"/>
      <c r="E41" s="5"/>
      <c r="F41" s="57" t="s">
        <v>6</v>
      </c>
      <c r="G41" s="58">
        <f>COUNTIFS(PROJECTS2[Status],F41)</f>
        <v>0</v>
      </c>
      <c r="H41" s="5"/>
      <c r="I41" s="5"/>
      <c r="J41" s="5"/>
      <c r="M41" s="5"/>
      <c r="N41" s="79" t="s">
        <v>83</v>
      </c>
      <c r="O41" s="58">
        <f>COUNTIFS(PROJECTS2[Strategic Objective],N41)</f>
        <v>0</v>
      </c>
    </row>
    <row r="42" spans="2:15" ht="25" customHeight="1">
      <c r="B42" s="5"/>
      <c r="C42" s="5"/>
      <c r="F42" s="57" t="s">
        <v>4</v>
      </c>
      <c r="G42" s="58">
        <f>COUNTIFS(PROJECTS2[Status],F42)</f>
        <v>0</v>
      </c>
      <c r="H42" s="5"/>
      <c r="I42" s="5"/>
      <c r="J42" s="1"/>
      <c r="M42" s="1"/>
      <c r="N42" s="79" t="s">
        <v>100</v>
      </c>
      <c r="O42" s="58">
        <f>COUNTIFS(PROJECTS2[Strategic Objective],N42)</f>
        <v>0</v>
      </c>
    </row>
    <row r="43" spans="2:15" ht="25" customHeight="1">
      <c r="B43" s="2"/>
      <c r="C43" s="2"/>
      <c r="F43" s="57" t="s">
        <v>59</v>
      </c>
      <c r="G43" s="58">
        <f>COUNTIFS(PROJECTS2[Status],F43)</f>
        <v>0</v>
      </c>
      <c r="H43" s="2"/>
      <c r="I43" s="2"/>
      <c r="N43" s="76" t="s">
        <v>84</v>
      </c>
      <c r="O43" s="58">
        <f>COUNTIFS(PROJECTS2[Strategic Objective],N43)</f>
        <v>0</v>
      </c>
    </row>
    <row r="44" spans="2:15" ht="25" customHeight="1">
      <c r="B44" s="2"/>
      <c r="C44" s="2"/>
      <c r="F44" s="6" t="s">
        <v>60</v>
      </c>
      <c r="G44" s="58">
        <f>COUNTIFS(PROJECTS2[Status],F44)</f>
        <v>0</v>
      </c>
      <c r="H44" s="2"/>
      <c r="I44" s="2"/>
      <c r="N44" s="76" t="s">
        <v>85</v>
      </c>
      <c r="O44" s="58">
        <f>COUNTIFS(PROJECTS2[Strategic Objective],N44)</f>
        <v>0</v>
      </c>
    </row>
    <row r="45" spans="2:15" ht="25" customHeight="1">
      <c r="B45" s="2"/>
      <c r="C45" s="2"/>
      <c r="F45" s="2"/>
      <c r="G45" s="2"/>
      <c r="H45" s="2"/>
      <c r="I45" s="2"/>
      <c r="N45" s="76" t="s">
        <v>86</v>
      </c>
      <c r="O45" s="58">
        <f>COUNTIFS(PROJECTS2[Strategic Objective],N45)</f>
        <v>0</v>
      </c>
    </row>
    <row r="46" spans="2:15" ht="25" customHeight="1">
      <c r="N46" s="76" t="s">
        <v>60</v>
      </c>
      <c r="O46" s="58">
        <f>COUNTIFS(PROJECTS2[Strategic Objective],N46)</f>
        <v>0</v>
      </c>
    </row>
    <row r="47" spans="2:15" ht="25" customHeight="1">
      <c r="N47" s="76" t="s">
        <v>87</v>
      </c>
      <c r="O47" s="58">
        <f>COUNTIFS(PROJECTS2[Strategic Objective],N47)</f>
        <v>0</v>
      </c>
    </row>
    <row r="48" spans="2:15" ht="25" customHeight="1">
      <c r="N48" s="76" t="s">
        <v>88</v>
      </c>
      <c r="O48" s="58">
        <f>COUNTIFS(PROJECTS2[Strategic Objective],N48)</f>
        <v>0</v>
      </c>
    </row>
    <row r="49" spans="14:15" ht="25" customHeight="1">
      <c r="N49" s="76" t="s">
        <v>89</v>
      </c>
      <c r="O49" s="58">
        <f>COUNTIFS(PROJECTS2[Strategic Objective],N49)</f>
        <v>0</v>
      </c>
    </row>
    <row r="50" spans="14:15" ht="25" customHeight="1">
      <c r="N50" s="76" t="s">
        <v>90</v>
      </c>
      <c r="O50" s="58">
        <f>COUNTIFS(PROJECTS2[Strategic Objective],N50)</f>
        <v>0</v>
      </c>
    </row>
    <row r="51" spans="14:15" ht="25" customHeight="1">
      <c r="N51" s="76" t="s">
        <v>91</v>
      </c>
      <c r="O51" s="58">
        <f>COUNTIFS(PROJECTS2[Strategic Objective],N51)</f>
        <v>0</v>
      </c>
    </row>
    <row r="52" spans="14:15" ht="25" customHeight="1">
      <c r="N52" s="76" t="s">
        <v>92</v>
      </c>
      <c r="O52" s="58">
        <f>COUNTIFS(PROJECTS2[Strategic Objective],N52)</f>
        <v>0</v>
      </c>
    </row>
  </sheetData>
  <mergeCells count="10">
    <mergeCell ref="I4:J4"/>
    <mergeCell ref="B5:F5"/>
    <mergeCell ref="I5:J5"/>
    <mergeCell ref="B8:C8"/>
    <mergeCell ref="D8:E8"/>
    <mergeCell ref="B9:C9"/>
    <mergeCell ref="D9:E9"/>
    <mergeCell ref="B10:C10"/>
    <mergeCell ref="D10:E10"/>
    <mergeCell ref="B4:F4"/>
  </mergeCells>
  <conditionalFormatting sqref="B17:B30">
    <cfRule type="containsText" dxfId="31" priority="25" operator="containsText" text="4">
      <formula>NOT(ISERROR(SEARCH("4",B17)))</formula>
    </cfRule>
    <cfRule type="containsText" dxfId="30" priority="24" operator="containsText" text="3">
      <formula>NOT(ISERROR(SEARCH("3",B17)))</formula>
    </cfRule>
    <cfRule type="containsText" dxfId="29" priority="23" operator="containsText" text="2">
      <formula>NOT(ISERROR(SEARCH("2",B17)))</formula>
    </cfRule>
    <cfRule type="containsText" dxfId="28" priority="22" operator="containsText" text="1">
      <formula>NOT(ISERROR(SEARCH("1",B17)))</formula>
    </cfRule>
    <cfRule type="containsText" dxfId="27" priority="21" operator="containsText" text="5">
      <formula>NOT(ISERROR(SEARCH("5",B17)))</formula>
    </cfRule>
  </conditionalFormatting>
  <conditionalFormatting sqref="C17:C30 D36:D39">
    <cfRule type="containsText" dxfId="26" priority="29" operator="containsText" text="EXTREME">
      <formula>NOT(ISERROR(SEARCH("EXTREME",C17)))</formula>
    </cfRule>
    <cfRule type="containsText" dxfId="25" priority="28" stopIfTrue="1" operator="containsText" text="HIGH">
      <formula>NOT(ISERROR(SEARCH("HIGH",C17)))</formula>
    </cfRule>
    <cfRule type="containsText" dxfId="24" priority="27" stopIfTrue="1" operator="containsText" text="MEDIUM">
      <formula>NOT(ISERROR(SEARCH("MEDIUM",C17)))</formula>
    </cfRule>
    <cfRule type="containsText" dxfId="23" priority="26" operator="containsText" text="LOW">
      <formula>NOT(ISERROR(SEARCH("LOW",C17)))</formula>
    </cfRule>
  </conditionalFormatting>
  <conditionalFormatting sqref="F17:F30 F36:F44">
    <cfRule type="containsText" dxfId="22" priority="19" stopIfTrue="1" operator="containsText" text="Complete">
      <formula>NOT(ISERROR(SEARCH("Complete",F17)))</formula>
    </cfRule>
    <cfRule type="containsText" dxfId="21" priority="32" operator="containsText" text="Planning">
      <formula>NOT(ISERROR(SEARCH("Planning",F17)))</formula>
    </cfRule>
    <cfRule type="containsText" dxfId="20" priority="31" stopIfTrue="1" operator="containsText" text="Approved">
      <formula>NOT(ISERROR(SEARCH("Approved",F17)))</formula>
    </cfRule>
    <cfRule type="containsText" dxfId="19" priority="30" operator="containsText" text="Requested">
      <formula>NOT(ISERROR(SEARCH("Requested",F17)))</formula>
    </cfRule>
    <cfRule type="containsText" dxfId="18" priority="20" stopIfTrue="1" operator="containsText" text="On Hold">
      <formula>NOT(ISERROR(SEARCH("On Hold",F17)))</formula>
    </cfRule>
    <cfRule type="containsText" dxfId="17" priority="15" operator="containsText" text="In Progress">
      <formula>NOT(ISERROR(SEARCH("In Progress",F17)))</formula>
    </cfRule>
    <cfRule type="containsText" dxfId="16" priority="16" operator="containsText" text="Proposed">
      <formula>NOT(ISERROR(SEARCH("Proposed",F17)))</formula>
    </cfRule>
    <cfRule type="containsText" dxfId="15" priority="17" stopIfTrue="1" operator="containsText" text="Other">
      <formula>NOT(ISERROR(SEARCH("Other",F17)))</formula>
    </cfRule>
    <cfRule type="containsText" dxfId="14" priority="18" stopIfTrue="1" operator="containsText" text="Monitor">
      <formula>NOT(ISERROR(SEARCH("Monitor",F17)))</formula>
    </cfRule>
  </conditionalFormatting>
  <conditionalFormatting sqref="N17:N30">
    <cfRule type="dataBar" priority="33">
      <dataBar>
        <cfvo type="percent" val="0"/>
        <cfvo type="percent" val="100"/>
        <color theme="6" tint="0.59999389629810485"/>
      </dataBar>
      <extLst>
        <ext xmlns:x14="http://schemas.microsoft.com/office/spreadsheetml/2009/9/main" uri="{B025F937-C7B1-47D3-B67F-A62EFF666E3E}">
          <x14:id>{59BEDAB2-4A82-EF41-A9B1-8C6D753C6056}</x14:id>
        </ext>
      </extLst>
    </cfRule>
  </conditionalFormatting>
  <conditionalFormatting sqref="N36:N40">
    <cfRule type="containsText" dxfId="13" priority="5" operator="containsText" text="Likely">
      <formula>NOT(ISERROR(SEARCH("Likely",N36)))</formula>
    </cfRule>
    <cfRule type="containsText" dxfId="12" priority="4" operator="containsText" text="Highly Likely">
      <formula>NOT(ISERROR(SEARCH("Highly Likely",N36)))</formula>
    </cfRule>
    <cfRule type="containsText" dxfId="11" priority="3" stopIfTrue="1" operator="containsText" text="Possible">
      <formula>NOT(ISERROR(SEARCH("Possible",N36)))</formula>
    </cfRule>
    <cfRule type="containsText" dxfId="10" priority="2" stopIfTrue="1" operator="containsText" text="Unlikely">
      <formula>NOT(ISERROR(SEARCH("Unlikely",N36)))</formula>
    </cfRule>
    <cfRule type="containsText" dxfId="9" priority="1" operator="containsText" text="Highly Unlikely">
      <formula>NOT(ISERROR(SEARCH("Highly Unlikely",N36)))</formula>
    </cfRule>
  </conditionalFormatting>
  <conditionalFormatting sqref="O17:O30 H36:H40">
    <cfRule type="containsText" dxfId="8" priority="10" operator="containsText" text="Likely">
      <formula>NOT(ISERROR(SEARCH("Likely",H17)))</formula>
    </cfRule>
    <cfRule type="containsText" dxfId="7" priority="9" operator="containsText" text="Highly Likely">
      <formula>NOT(ISERROR(SEARCH("Highly Likely",H17)))</formula>
    </cfRule>
    <cfRule type="containsText" dxfId="6" priority="8" stopIfTrue="1" operator="containsText" text="Possible">
      <formula>NOT(ISERROR(SEARCH("Possible",H17)))</formula>
    </cfRule>
    <cfRule type="containsText" dxfId="5" priority="7" stopIfTrue="1" operator="containsText" text="Unlikely">
      <formula>NOT(ISERROR(SEARCH("Unlikely",H17)))</formula>
    </cfRule>
    <cfRule type="containsText" dxfId="4" priority="6" operator="containsText" text="Highly Unlikely">
      <formula>NOT(ISERROR(SEARCH("Highly Unlikely",H17)))</formula>
    </cfRule>
  </conditionalFormatting>
  <conditionalFormatting sqref="O17:O30">
    <cfRule type="containsText" dxfId="3" priority="14" operator="containsText" text="EXTREME">
      <formula>NOT(ISERROR(SEARCH("EXTREME",O17)))</formula>
    </cfRule>
    <cfRule type="containsText" dxfId="2" priority="13" stopIfTrue="1" operator="containsText" text="HIGH">
      <formula>NOT(ISERROR(SEARCH("HIGH",O17)))</formula>
    </cfRule>
    <cfRule type="containsText" dxfId="1" priority="12" stopIfTrue="1" operator="containsText" text="MEDIUM">
      <formula>NOT(ISERROR(SEARCH("MEDIUM",O17)))</formula>
    </cfRule>
    <cfRule type="containsText" dxfId="0" priority="11" operator="containsText" text="LOW">
      <formula>NOT(ISERROR(SEARCH("LOW",O17)))</formula>
    </cfRule>
  </conditionalFormatting>
  <dataValidations count="5">
    <dataValidation type="list" allowBlank="1" showInputMessage="1" showErrorMessage="1" sqref="Q17:Q30" xr:uid="{5033E228-43EB-9641-B856-DAB507186072}">
      <formula1>$N$36:$N$46</formula1>
    </dataValidation>
    <dataValidation type="list" allowBlank="1" showInputMessage="1" showErrorMessage="1" sqref="O17:O30" xr:uid="{27A46CB5-5623-314C-8C82-528E8DC875CF}">
      <formula1>$H$36:$H$40</formula1>
    </dataValidation>
    <dataValidation type="list" allowBlank="1" showInputMessage="1" showErrorMessage="1" sqref="C17:C30" xr:uid="{C6DA11FB-47F8-7443-BF63-3BB69EAFBEB1}">
      <formula1>$D$36:$D$39</formula1>
    </dataValidation>
    <dataValidation type="list" allowBlank="1" showInputMessage="1" showErrorMessage="1" sqref="F17:F30" xr:uid="{45A6E4B8-BE0D-8741-9888-8446C47206F5}">
      <formula1>$F$36:$F$44</formula1>
    </dataValidation>
    <dataValidation type="list" allowBlank="1" showInputMessage="1" showErrorMessage="1" sqref="B17:B30" xr:uid="{E4992CFD-3F93-EA4D-9246-C762D6D3517C}">
      <formula1>$B$36:$B$40</formula1>
    </dataValidation>
  </dataValidations>
  <pageMargins left="0.4" right="0.4" top="0.4" bottom="0.4" header="0" footer="0"/>
  <pageSetup scale="77" fitToWidth="2" fitToHeight="0" orientation="landscape" verticalDpi="0"/>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59BEDAB2-4A82-EF41-A9B1-8C6D753C6056}">
            <x14:dataBar minLength="0" maxLength="100" gradient="0" direction="leftToRight" axisPosition="none">
              <x14:cfvo type="percent">
                <xm:f>0</xm:f>
              </x14:cfvo>
              <x14:cfvo type="percent">
                <xm:f>100</xm:f>
              </x14:cfvo>
              <x14:negativeFillColor rgb="FFFFC000"/>
            </x14:dataBar>
          </x14:cfRule>
          <xm:sqref>N17:N30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189EC-0480-A840-84A8-C092A640C9CB}">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11" customWidth="1"/>
    <col min="2" max="2" width="88.33203125" style="11" customWidth="1"/>
    <col min="3" max="16384" width="10.83203125" style="11"/>
  </cols>
  <sheetData>
    <row r="1" spans="2:2" ht="20" customHeight="1"/>
    <row r="2" spans="2:2" ht="111" customHeight="1">
      <c r="B2" s="12"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Project Portfolio Dash</vt:lpstr>
      <vt:lpstr>BLANK - Project Portfolio Dash</vt:lpstr>
      <vt:lpstr>- Disclaimer -</vt:lpstr>
      <vt:lpstr>'BLANK - Project Portfolio Dash'!Print_Area</vt:lpstr>
      <vt:lpstr>'EXAMPLE  Project Portfolio Dash'!Print_Area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2015-10-19T18:36:58Z</cp:lastPrinted>
  <dcterms:created xsi:type="dcterms:W3CDTF">2015-10-19T17:42:33Z</dcterms:created>
  <dcterms:modified xsi:type="dcterms:W3CDTF">2024-11-08T03:03:52Z</dcterms:modified>
</cp:coreProperties>
</file>