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mc:AlternateContent xmlns:mc="http://schemas.openxmlformats.org/markup-compatibility/2006">
    <mc:Choice Requires="x15">
      <x15ac:absPath xmlns:x15ac="http://schemas.microsoft.com/office/spreadsheetml/2010/11/ac" url="C:\Users\kfranssen.APOLLO\Desktop\12332\"/>
    </mc:Choice>
  </mc:AlternateContent>
  <xr:revisionPtr revIDLastSave="0" documentId="13_ncr:1_{3B33555D-5026-4BC5-B107-1BEAD95C3C86}" xr6:coauthVersionLast="47" xr6:coauthVersionMax="47" xr10:uidLastSave="{00000000-0000-0000-0000-000000000000}"/>
  <bookViews>
    <workbookView xWindow="-120" yWindow="-120" windowWidth="29040" windowHeight="12450" xr2:uid="{00000000-000D-0000-FFFF-FFFF00000000}"/>
  </bookViews>
  <sheets>
    <sheet name="Loan Amortization Schedule" sheetId="1" r:id="rId1"/>
    <sheet name="- Disclaimer -" sheetId="2"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26" i="1" l="1"/>
  <c r="D19" i="1" a="1"/>
  <c r="D19" i="1"/>
  <c r="D22" i="1"/>
  <c r="D20" i="1"/>
  <c r="I15" i="1"/>
  <c r="I8" i="1"/>
  <c r="I9" i="1"/>
  <c r="D26" i="1"/>
  <c r="I25" i="1"/>
  <c r="D21" i="1"/>
  <c r="I17" i="1"/>
  <c r="I16" i="1"/>
  <c r="G26" i="1"/>
  <c r="E26" i="1"/>
  <c r="H26" i="1"/>
  <c r="I26" i="1"/>
  <c r="D27" i="1"/>
  <c r="B27" i="1"/>
  <c r="C27" i="1"/>
  <c r="E27" i="1"/>
  <c r="G27" i="1"/>
  <c r="H27" i="1"/>
  <c r="I27" i="1"/>
  <c r="D28" i="1"/>
  <c r="B28" i="1"/>
  <c r="C28" i="1"/>
  <c r="G28" i="1"/>
  <c r="E28" i="1"/>
  <c r="H28" i="1"/>
  <c r="I28" i="1"/>
  <c r="D29" i="1"/>
  <c r="B29" i="1"/>
  <c r="G29" i="1"/>
  <c r="E29" i="1"/>
  <c r="H29" i="1"/>
  <c r="I29" i="1"/>
  <c r="C29" i="1"/>
  <c r="B30" i="1"/>
  <c r="G30" i="1"/>
  <c r="D30" i="1"/>
  <c r="C30" i="1"/>
  <c r="E30" i="1"/>
  <c r="H30" i="1"/>
  <c r="I30" i="1"/>
  <c r="B31" i="1"/>
  <c r="G31" i="1"/>
  <c r="D31" i="1"/>
  <c r="C31" i="1"/>
  <c r="E31" i="1"/>
  <c r="H31" i="1"/>
  <c r="I31" i="1"/>
  <c r="D32" i="1"/>
  <c r="B32" i="1"/>
  <c r="C32" i="1"/>
  <c r="G32" i="1"/>
  <c r="E32" i="1"/>
  <c r="H32" i="1"/>
  <c r="I32" i="1"/>
  <c r="D33" i="1"/>
  <c r="B33" i="1"/>
  <c r="E33" i="1"/>
  <c r="C33" i="1"/>
  <c r="G33" i="1"/>
  <c r="H33" i="1"/>
  <c r="I33" i="1"/>
  <c r="B34" i="1"/>
  <c r="D34" i="1"/>
  <c r="G34" i="1"/>
  <c r="C34" i="1"/>
  <c r="E34" i="1"/>
  <c r="H34" i="1"/>
  <c r="I34" i="1"/>
  <c r="B35" i="1"/>
  <c r="D35" i="1"/>
  <c r="C35" i="1"/>
  <c r="G35" i="1"/>
  <c r="E35" i="1"/>
  <c r="H35" i="1"/>
  <c r="I35" i="1"/>
  <c r="D36" i="1"/>
  <c r="B36" i="1"/>
  <c r="E36" i="1"/>
  <c r="C36" i="1"/>
  <c r="G36" i="1"/>
  <c r="H36" i="1"/>
  <c r="I36" i="1"/>
  <c r="B37" i="1"/>
  <c r="D37" i="1"/>
  <c r="E37" i="1"/>
  <c r="C37" i="1"/>
  <c r="G37" i="1"/>
  <c r="H37" i="1"/>
  <c r="I37" i="1"/>
  <c r="B38" i="1"/>
  <c r="D38" i="1"/>
  <c r="G38" i="1"/>
  <c r="C38" i="1"/>
  <c r="E38" i="1"/>
  <c r="H38" i="1"/>
  <c r="I38" i="1"/>
  <c r="D39" i="1"/>
  <c r="B39" i="1"/>
  <c r="C39" i="1"/>
  <c r="E39" i="1"/>
  <c r="G39" i="1"/>
  <c r="H39" i="1"/>
  <c r="I39" i="1"/>
  <c r="D40" i="1"/>
  <c r="B40" i="1"/>
  <c r="C40" i="1"/>
  <c r="G40" i="1"/>
  <c r="E40" i="1"/>
  <c r="H40" i="1"/>
  <c r="I40" i="1"/>
  <c r="B41" i="1"/>
  <c r="D41" i="1"/>
  <c r="E41" i="1"/>
  <c r="G41" i="1"/>
  <c r="C41" i="1"/>
  <c r="H41" i="1"/>
  <c r="I41" i="1"/>
  <c r="B42" i="1"/>
  <c r="D42" i="1"/>
  <c r="G42" i="1"/>
  <c r="E42" i="1"/>
  <c r="H42" i="1"/>
  <c r="I42" i="1"/>
  <c r="C42" i="1"/>
  <c r="D43" i="1"/>
  <c r="B43" i="1"/>
  <c r="C43" i="1"/>
  <c r="G43" i="1"/>
  <c r="E43" i="1"/>
  <c r="H43" i="1"/>
  <c r="I43" i="1"/>
  <c r="D44" i="1"/>
  <c r="B44" i="1"/>
  <c r="G44" i="1"/>
  <c r="C44" i="1"/>
  <c r="E44" i="1"/>
  <c r="H44" i="1"/>
  <c r="I44" i="1"/>
  <c r="D45" i="1"/>
  <c r="B45" i="1"/>
  <c r="E45" i="1"/>
  <c r="G45" i="1"/>
  <c r="H45" i="1"/>
  <c r="I45" i="1"/>
  <c r="C45" i="1"/>
  <c r="B46" i="1"/>
  <c r="D46" i="1"/>
  <c r="G46" i="1"/>
  <c r="C46" i="1"/>
  <c r="E46" i="1"/>
  <c r="H46" i="1"/>
  <c r="I46" i="1"/>
  <c r="B47" i="1"/>
  <c r="D47" i="1"/>
  <c r="C47" i="1"/>
  <c r="G47" i="1"/>
  <c r="E47" i="1"/>
  <c r="H47" i="1"/>
  <c r="I47" i="1"/>
  <c r="D48" i="1"/>
  <c r="B48" i="1"/>
  <c r="G48" i="1"/>
  <c r="E48" i="1"/>
  <c r="H48" i="1"/>
  <c r="I48" i="1"/>
  <c r="C48" i="1"/>
  <c r="D49" i="1"/>
  <c r="B49" i="1"/>
  <c r="E49" i="1"/>
  <c r="C49" i="1"/>
  <c r="G49" i="1"/>
  <c r="H49" i="1"/>
  <c r="I49" i="1"/>
  <c r="B50" i="1"/>
  <c r="D50" i="1"/>
  <c r="G50" i="1"/>
  <c r="C50" i="1"/>
  <c r="E50" i="1"/>
  <c r="H50" i="1"/>
  <c r="I50" i="1"/>
  <c r="D51" i="1"/>
  <c r="B51" i="1"/>
  <c r="C51" i="1"/>
  <c r="G51" i="1"/>
  <c r="E51" i="1"/>
  <c r="H51" i="1"/>
  <c r="I51" i="1"/>
  <c r="D52" i="1"/>
  <c r="B52" i="1"/>
  <c r="E52" i="1"/>
  <c r="C52" i="1"/>
  <c r="G52" i="1"/>
  <c r="H52" i="1"/>
  <c r="I52" i="1"/>
  <c r="B53" i="1"/>
  <c r="D53" i="1"/>
  <c r="E53" i="1"/>
  <c r="C53" i="1"/>
  <c r="G53" i="1"/>
  <c r="H53" i="1"/>
  <c r="I53" i="1"/>
  <c r="B54" i="1"/>
  <c r="D54" i="1"/>
  <c r="G54" i="1"/>
  <c r="E54" i="1"/>
  <c r="H54" i="1"/>
  <c r="I54" i="1"/>
  <c r="C54" i="1"/>
  <c r="D55" i="1"/>
  <c r="B55" i="1"/>
  <c r="C55" i="1"/>
  <c r="E55" i="1"/>
  <c r="G55" i="1"/>
  <c r="H55" i="1"/>
  <c r="I55" i="1"/>
  <c r="D56" i="1"/>
  <c r="B56" i="1"/>
  <c r="C56" i="1"/>
  <c r="E56" i="1"/>
  <c r="G56" i="1"/>
  <c r="H56" i="1"/>
  <c r="I56" i="1"/>
  <c r="I18" i="1"/>
</calcChain>
</file>

<file path=xl/sharedStrings.xml><?xml version="1.0" encoding="utf-8"?>
<sst xmlns="http://schemas.openxmlformats.org/spreadsheetml/2006/main" count="51" uniqueCount="50">
  <si>
    <t>LOAN AMORTIZATION SCHEDULE TEMPLATE</t>
  </si>
  <si>
    <t>LENDER NAME</t>
  </si>
  <si>
    <t>DATA</t>
  </si>
  <si>
    <t>VALUE</t>
  </si>
  <si>
    <t>LENDER ADDRESS</t>
  </si>
  <si>
    <t>PURCHASE PRICE</t>
  </si>
  <si>
    <t>PERCENT DOWN PAYMENT</t>
  </si>
  <si>
    <t>LENDER PHONE</t>
  </si>
  <si>
    <t>TOTAL DOWN PAYMENT</t>
  </si>
  <si>
    <t>LENDER WEB</t>
  </si>
  <si>
    <t>LOAN AMOUNT</t>
  </si>
  <si>
    <t>CONTACT EMAIL</t>
  </si>
  <si>
    <t>ANNUAL INTEREST RATE</t>
  </si>
  <si>
    <t>LOAN TYPE</t>
  </si>
  <si>
    <t>LENGTH OF LOAN IN YEARS</t>
  </si>
  <si>
    <t>DATE OF LOAN</t>
  </si>
  <si>
    <t>PAYMENT FREQUENCY</t>
  </si>
  <si>
    <t>Monthly</t>
  </si>
  <si>
    <t>NAME ON LOAN</t>
  </si>
  <si>
    <t>FIRST PAYMENT DATE</t>
  </si>
  <si>
    <t>Frequency</t>
  </si>
  <si>
    <t>Annual</t>
  </si>
  <si>
    <t>MONTHLY INTEREST RATE</t>
  </si>
  <si>
    <t>Semi-Annual</t>
  </si>
  <si>
    <t>MONTHLY PAYMENT</t>
  </si>
  <si>
    <t>Quarterly</t>
  </si>
  <si>
    <t>NUMBER OF PAYMENTS</t>
  </si>
  <si>
    <t>Bi-Monthly</t>
  </si>
  <si>
    <t>INTEREST TOTAL</t>
  </si>
  <si>
    <t>Periods per year</t>
  </si>
  <si>
    <t>ROUNDING</t>
  </si>
  <si>
    <t>On</t>
  </si>
  <si>
    <t>months per period</t>
  </si>
  <si>
    <t>Semi-Monthly</t>
  </si>
  <si>
    <t>number of periods</t>
  </si>
  <si>
    <t>Bi-Weekly</t>
  </si>
  <si>
    <t>Rounding Option</t>
  </si>
  <si>
    <t>Weekly</t>
  </si>
  <si>
    <t>LOAN AMORTIZATION SCHEDULE</t>
  </si>
  <si>
    <t>DATE OF PAYMENT</t>
  </si>
  <si>
    <t>BEGINNING BALANCE</t>
  </si>
  <si>
    <t>SCHEDULED PAYMENT</t>
  </si>
  <si>
    <t>ADDITIONAL PAYMENT</t>
  </si>
  <si>
    <t>INTEREST</t>
  </si>
  <si>
    <t>PRINCIPAL</t>
  </si>
  <si>
    <t>BALANCE</t>
  </si>
  <si>
    <t>PYMT #</t>
  </si>
  <si>
    <t>***Complete SHADED Fields Only***</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</si>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</sst>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409]#,##0.00"/>
    <numFmt numFmtId="165" formatCode="#,##0.00%;\-#,##0.00%"/>
    <numFmt numFmtId="166" formatCode="#,##0.000%;\-#,##0.000%"/>
    <numFmt numFmtId="167" formatCode="&quot;$&quot;#,##0.00;&quot;$&quot;\(#,##0.00\)"/>
    <numFmt numFmtId="168" formatCode="_(&quot;$&quot;* #,##0_);_(&quot;$&quot;* \(#,##0\);_(&quot;$&quot;* &quot;-&quot;??_);_(@_)"/>
  </numFmts>
  <fonts count="37" x14ac:knownFonts="1">
    <font>
      <sz val="11"/>
      <color rgb="FF000000"/>
      <name val="Calibri"/>
    </font>
    <font>
      <sz val="11"/>
      <color theme="1"/>
      <name val="Calibri"/>
      <family val="2"/>
      <scheme val="minor"/>
    </font>
    <font>
      <sz val="12"/>
      <color rgb="FF000000"/>
      <name val="Arial"/>
      <family val="2"/>
    </font>
    <font>
      <b/>
      <sz val="22"/>
      <color rgb="FF306786"/>
      <name val="Arial"/>
      <family val="2"/>
    </font>
    <font>
      <b/>
      <sz val="22"/>
      <color rgb="FF418AB3"/>
      <name val="Arial"/>
      <family val="2"/>
    </font>
    <font>
      <b/>
      <sz val="22"/>
      <color rgb="FFB86D00"/>
      <name val="Arial"/>
      <family val="2"/>
    </font>
    <font>
      <sz val="11"/>
      <color rgb="FF000000"/>
      <name val="Arial"/>
      <family val="2"/>
    </font>
    <font>
      <b/>
      <sz val="11"/>
      <color rgb="FF000000"/>
      <name val="Arial"/>
      <family val="2"/>
    </font>
    <font>
      <b/>
      <sz val="9"/>
      <color rgb="FFFFFFFF"/>
      <name val="Arial"/>
      <family val="2"/>
    </font>
    <font>
      <sz val="11"/>
      <name val="Calibri"/>
      <family val="2"/>
    </font>
    <font>
      <sz val="10"/>
      <color rgb="FF000000"/>
      <name val="Arial"/>
      <family val="2"/>
    </font>
    <font>
      <b/>
      <sz val="11"/>
      <color rgb="FF000000"/>
      <name val="Calibri"/>
      <family val="2"/>
    </font>
    <font>
      <b/>
      <sz val="10"/>
      <color rgb="FFFFFFFF"/>
      <name val="Arial"/>
      <family val="2"/>
    </font>
    <font>
      <b/>
      <strike/>
      <sz val="9"/>
      <color rgb="FFFFFFFF"/>
      <name val="Arial"/>
      <family val="2"/>
    </font>
    <font>
      <b/>
      <sz val="9"/>
      <color rgb="FF000000"/>
      <name val="Arial"/>
      <family val="2"/>
    </font>
    <font>
      <b/>
      <sz val="11"/>
      <name val="Calibri"/>
      <family val="2"/>
    </font>
    <font>
      <b/>
      <sz val="11"/>
      <color rgb="FFFFFFFF"/>
      <name val="Calibri"/>
      <family val="2"/>
    </font>
    <font>
      <sz val="10"/>
      <color rgb="FFFFFFFF"/>
      <name val="Arial"/>
      <family val="2"/>
    </font>
    <font>
      <sz val="11"/>
      <color rgb="FFFFFFFF"/>
      <name val="Calibri"/>
      <family val="2"/>
    </font>
    <font>
      <b/>
      <sz val="10"/>
      <color rgb="FF000000"/>
      <name val="Arial"/>
      <family val="2"/>
    </font>
    <font>
      <sz val="8"/>
      <color rgb="FF000000"/>
      <name val="Arial"/>
      <family val="2"/>
    </font>
    <font>
      <sz val="8"/>
      <name val="Arial"/>
      <family val="2"/>
    </font>
    <font>
      <sz val="11"/>
      <name val="Calibri"/>
      <family val="2"/>
    </font>
    <font>
      <sz val="8"/>
      <color rgb="FF000000"/>
      <name val="Calibri"/>
      <family val="2"/>
    </font>
    <font>
      <sz val="16"/>
      <color rgb="FF000000"/>
      <name val="Arial"/>
      <family val="2"/>
    </font>
    <font>
      <sz val="16"/>
      <color rgb="FF000000"/>
      <name val="Calibri"/>
      <family val="2"/>
    </font>
    <font>
      <sz val="11"/>
      <name val="Arial"/>
      <family val="2"/>
    </font>
    <font>
      <sz val="11"/>
      <color theme="0"/>
      <name val="Calibri"/>
      <family val="2"/>
    </font>
    <font>
      <sz val="10"/>
      <name val="Calibri"/>
      <family val="2"/>
    </font>
    <font>
      <sz val="9"/>
      <name val="Calibri"/>
      <family val="2"/>
    </font>
    <font>
      <b/>
      <strike/>
      <sz val="10"/>
      <color rgb="FFFFFFFF"/>
      <name val="Arial"/>
      <family val="2"/>
    </font>
    <font>
      <b/>
      <sz val="18"/>
      <color rgb="FF306786"/>
      <name val="Arial"/>
      <family val="2"/>
    </font>
    <font>
      <b/>
      <sz val="10"/>
      <color theme="1"/>
      <name val="Arial"/>
      <family val="2"/>
    </font>
    <font>
      <b/>
      <sz val="10"/>
      <name val="Arial"/>
    </font>
    <font>
      <u/>
      <sz val="11"/>
      <color theme="10"/>
      <name val="Calibri"/>
    </font>
    <font>
      <sz val="12"/>
      <color theme="1"/>
      <name val="Arial"/>
      <family val="2"/>
    </font>
    <font>
      <b/>
      <u/>
      <sz val="22"/>
      <color theme="0"/>
      <name val="Century Gothic"/>
      <family val="2"/>
    </font>
  </fonts>
  <fills count="22">
    <fill>
      <patternFill patternType="none"/>
    </fill>
    <fill>
      <patternFill patternType="gray125"/>
    </fill>
    <fill>
      <patternFill patternType="solid">
        <fgColor rgb="FF204559"/>
        <bgColor rgb="FF204559"/>
      </patternFill>
    </fill>
    <fill>
      <patternFill patternType="solid">
        <fgColor rgb="FFB0D0E2"/>
        <bgColor rgb="FFB0D0E2"/>
      </patternFill>
    </fill>
    <fill>
      <patternFill patternType="solid">
        <fgColor rgb="FF306786"/>
        <bgColor rgb="FF306786"/>
      </patternFill>
    </fill>
    <fill>
      <patternFill patternType="solid">
        <fgColor rgb="FFD7E7F0"/>
        <bgColor rgb="FFD7E7F0"/>
      </patternFill>
    </fill>
    <fill>
      <patternFill patternType="solid">
        <fgColor rgb="FFFFFFFF"/>
        <bgColor rgb="FFFFFFFF"/>
      </patternFill>
    </fill>
    <fill>
      <patternFill patternType="solid">
        <fgColor theme="6" tint="0.79998168889431442"/>
        <bgColor rgb="FFE1EAA0"/>
      </patternFill>
    </fill>
    <fill>
      <patternFill patternType="solid">
        <fgColor theme="6" tint="0.79998168889431442"/>
        <bgColor rgb="FFF0F4CF"/>
      </patternFill>
    </fill>
    <fill>
      <patternFill patternType="solid">
        <fgColor theme="0"/>
        <bgColor rgb="FFF0F4CF"/>
      </patternFill>
    </fill>
    <fill>
      <patternFill patternType="solid">
        <fgColor theme="6" tint="0.59999389629810485"/>
        <bgColor rgb="FFE1EAA0"/>
      </patternFill>
    </fill>
    <fill>
      <patternFill patternType="solid">
        <fgColor theme="6" tint="0.39997558519241921"/>
        <bgColor rgb="FFE1EAA0"/>
      </patternFill>
    </fill>
    <fill>
      <patternFill patternType="solid">
        <fgColor theme="6" tint="-0.499984740745262"/>
        <bgColor rgb="FF535B13"/>
      </patternFill>
    </fill>
    <fill>
      <patternFill patternType="solid">
        <fgColor theme="6" tint="-0.499984740745262"/>
        <bgColor indexed="64"/>
      </patternFill>
    </fill>
    <fill>
      <patternFill patternType="solid">
        <fgColor theme="6" tint="-0.249977111117893"/>
        <bgColor rgb="FF76923C"/>
      </patternFill>
    </fill>
    <fill>
      <patternFill patternType="solid">
        <fgColor theme="6" tint="-0.249977111117893"/>
        <bgColor rgb="FF7C891D"/>
      </patternFill>
    </fill>
    <fill>
      <patternFill patternType="solid">
        <fgColor theme="6" tint="0.79998168889431442"/>
        <bgColor indexed="64"/>
      </patternFill>
    </fill>
    <fill>
      <patternFill patternType="solid">
        <fgColor theme="6" tint="-0.249977111117893"/>
        <bgColor indexed="64"/>
      </patternFill>
    </fill>
    <fill>
      <patternFill patternType="solid">
        <fgColor theme="6" tint="0.79998168889431442"/>
        <bgColor rgb="FF7C891D"/>
      </patternFill>
    </fill>
    <fill>
      <patternFill patternType="solid">
        <fgColor theme="6" tint="0.59999389629810485"/>
        <bgColor indexed="64"/>
      </patternFill>
    </fill>
    <fill>
      <patternFill patternType="solid">
        <fgColor rgb="FF00BD32"/>
        <bgColor rgb="FFF69200"/>
      </patternFill>
    </fill>
    <fill>
      <patternFill patternType="solid">
        <fgColor rgb="FF00BD32"/>
        <bgColor indexed="64"/>
      </patternFill>
    </fill>
  </fills>
  <borders count="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ck">
        <color theme="0" tint="-0.34998626667073579"/>
      </left>
      <right/>
      <top/>
      <bottom/>
      <diagonal/>
    </border>
  </borders>
  <cellStyleXfs count="3">
    <xf numFmtId="0" fontId="0" fillId="0" borderId="0"/>
    <xf numFmtId="0" fontId="34" fillId="0" borderId="0" applyNumberFormat="0" applyFill="0" applyBorder="0" applyAlignment="0" applyProtection="0"/>
    <xf numFmtId="0" fontId="1" fillId="0" borderId="0"/>
  </cellStyleXfs>
  <cellXfs count="89">
    <xf numFmtId="0" fontId="0" fillId="0" borderId="0" xfId="0"/>
    <xf numFmtId="0" fontId="2" fillId="0" borderId="0" xfId="0" applyFont="1"/>
    <xf numFmtId="0" fontId="3" fillId="0" borderId="0" xfId="0" applyFont="1"/>
    <xf numFmtId="0" fontId="4" fillId="0" borderId="0" xfId="0" applyFont="1"/>
    <xf numFmtId="0" fontId="5" fillId="0" borderId="0" xfId="0" applyFont="1" applyAlignment="1">
      <alignment horizontal="left" vertical="center"/>
    </xf>
    <xf numFmtId="0" fontId="6" fillId="0" borderId="0" xfId="0" applyFont="1"/>
    <xf numFmtId="0" fontId="7" fillId="0" borderId="0" xfId="0" applyFont="1" applyAlignment="1">
      <alignment horizontal="left" vertical="center"/>
    </xf>
    <xf numFmtId="0" fontId="11" fillId="0" borderId="0" xfId="0" applyFont="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7" fillId="0" borderId="0" xfId="0" applyFont="1" applyAlignment="1">
      <alignment horizontal="right" vertical="center" wrapText="1"/>
    </xf>
    <xf numFmtId="0" fontId="17" fillId="6" borderId="0" xfId="0" applyFont="1" applyFill="1" applyAlignment="1">
      <alignment horizontal="center" wrapText="1"/>
    </xf>
    <xf numFmtId="0" fontId="18" fillId="0" borderId="0" xfId="0" applyFont="1"/>
    <xf numFmtId="0" fontId="8" fillId="0" borderId="0" xfId="0" applyFont="1" applyAlignment="1">
      <alignment vertical="center" wrapText="1"/>
    </xf>
    <xf numFmtId="0" fontId="6" fillId="0" borderId="0" xfId="0" applyFont="1" applyAlignment="1">
      <alignment wrapText="1"/>
    </xf>
    <xf numFmtId="0" fontId="8" fillId="0" borderId="0" xfId="0" applyFont="1" applyAlignment="1">
      <alignment horizontal="right" vertical="center" wrapText="1"/>
    </xf>
    <xf numFmtId="0" fontId="18" fillId="0" borderId="0" xfId="0" applyFont="1" applyAlignment="1">
      <alignment vertical="center"/>
    </xf>
    <xf numFmtId="0" fontId="6" fillId="6" borderId="0" xfId="0" applyFont="1" applyFill="1"/>
    <xf numFmtId="0" fontId="0" fillId="6" borderId="0" xfId="0" applyFill="1" applyAlignment="1">
      <alignment vertical="center"/>
    </xf>
    <xf numFmtId="164" fontId="12" fillId="6" borderId="0" xfId="0" applyNumberFormat="1" applyFont="1" applyFill="1" applyAlignment="1">
      <alignment horizontal="right" vertical="center" wrapText="1"/>
    </xf>
    <xf numFmtId="0" fontId="6" fillId="6" borderId="0" xfId="0" applyFont="1" applyFill="1" applyAlignment="1">
      <alignment wrapText="1"/>
    </xf>
    <xf numFmtId="0" fontId="0" fillId="6" borderId="0" xfId="0" applyFill="1"/>
    <xf numFmtId="0" fontId="6" fillId="6" borderId="0" xfId="0" applyFont="1" applyFill="1" applyAlignment="1">
      <alignment vertical="center" wrapText="1"/>
    </xf>
    <xf numFmtId="0" fontId="14" fillId="6" borderId="0" xfId="0" applyFont="1" applyFill="1" applyAlignment="1">
      <alignment horizontal="left" vertical="center" wrapText="1"/>
    </xf>
    <xf numFmtId="0" fontId="22" fillId="6" borderId="0" xfId="0" applyFont="1" applyFill="1"/>
    <xf numFmtId="164" fontId="19" fillId="6" borderId="0" xfId="0" applyNumberFormat="1" applyFont="1" applyFill="1" applyAlignment="1">
      <alignment horizontal="right" vertical="center" wrapText="1"/>
    </xf>
    <xf numFmtId="0" fontId="0" fillId="6" borderId="0" xfId="0" applyFill="1" applyAlignment="1">
      <alignment horizontal="right"/>
    </xf>
    <xf numFmtId="0" fontId="24" fillId="0" borderId="0" xfId="0" applyFont="1"/>
    <xf numFmtId="0" fontId="25" fillId="0" borderId="0" xfId="0" applyFont="1"/>
    <xf numFmtId="0" fontId="26" fillId="0" borderId="0" xfId="0" applyFont="1" applyAlignment="1">
      <alignment vertical="center" wrapText="1"/>
    </xf>
    <xf numFmtId="0" fontId="9" fillId="0" borderId="0" xfId="0" applyFont="1"/>
    <xf numFmtId="0" fontId="26" fillId="6" borderId="0" xfId="0" applyFont="1" applyFill="1" applyAlignment="1">
      <alignment vertical="center" wrapText="1"/>
    </xf>
    <xf numFmtId="0" fontId="27" fillId="0" borderId="0" xfId="0" applyFont="1"/>
    <xf numFmtId="0" fontId="10" fillId="0" borderId="1" xfId="0" applyFont="1" applyBorder="1" applyAlignment="1">
      <alignment horizontal="left" vertical="center" wrapText="1" indent="1"/>
    </xf>
    <xf numFmtId="167" fontId="10" fillId="6" borderId="1" xfId="0" applyNumberFormat="1" applyFont="1" applyFill="1" applyBorder="1" applyAlignment="1">
      <alignment horizontal="right" vertical="center" wrapText="1"/>
    </xf>
    <xf numFmtId="167" fontId="10" fillId="0" borderId="1" xfId="0" applyNumberFormat="1" applyFont="1" applyBorder="1" applyAlignment="1">
      <alignment horizontal="right" vertical="center" wrapText="1"/>
    </xf>
    <xf numFmtId="164" fontId="10" fillId="7" borderId="1" xfId="0" applyNumberFormat="1" applyFont="1" applyFill="1" applyBorder="1" applyAlignment="1">
      <alignment horizontal="right" vertical="center" wrapText="1"/>
    </xf>
    <xf numFmtId="0" fontId="31" fillId="0" borderId="0" xfId="0" applyFont="1"/>
    <xf numFmtId="14" fontId="10" fillId="0" borderId="1" xfId="0" applyNumberFormat="1" applyFont="1" applyBorder="1" applyAlignment="1">
      <alignment horizontal="left" vertical="center" wrapText="1" indent="1"/>
    </xf>
    <xf numFmtId="164" fontId="10" fillId="7" borderId="1" xfId="0" applyNumberFormat="1" applyFont="1" applyFill="1" applyBorder="1" applyAlignment="1">
      <alignment horizontal="right" vertical="center" wrapText="1" indent="1"/>
    </xf>
    <xf numFmtId="10" fontId="10" fillId="7" borderId="1" xfId="0" applyNumberFormat="1" applyFont="1" applyFill="1" applyBorder="1" applyAlignment="1">
      <alignment horizontal="right" vertical="center" wrapText="1" indent="1"/>
    </xf>
    <xf numFmtId="164" fontId="10" fillId="9" borderId="1" xfId="0" applyNumberFormat="1" applyFont="1" applyFill="1" applyBorder="1" applyAlignment="1">
      <alignment horizontal="right" vertical="center" wrapText="1" indent="1"/>
    </xf>
    <xf numFmtId="165" fontId="10" fillId="7" borderId="1" xfId="0" applyNumberFormat="1" applyFont="1" applyFill="1" applyBorder="1" applyAlignment="1">
      <alignment horizontal="right" vertical="center" wrapText="1" indent="1"/>
    </xf>
    <xf numFmtId="0" fontId="10" fillId="7" borderId="1" xfId="0" applyFont="1" applyFill="1" applyBorder="1" applyAlignment="1">
      <alignment horizontal="right" vertical="center" wrapText="1" indent="1"/>
    </xf>
    <xf numFmtId="14" fontId="10" fillId="7" borderId="1" xfId="0" applyNumberFormat="1" applyFont="1" applyFill="1" applyBorder="1" applyAlignment="1">
      <alignment horizontal="right" vertical="center" wrapText="1" indent="1"/>
    </xf>
    <xf numFmtId="0" fontId="30" fillId="2" borderId="1" xfId="0" applyFont="1" applyFill="1" applyBorder="1" applyAlignment="1">
      <alignment horizontal="right" vertical="center" wrapText="1" indent="1"/>
    </xf>
    <xf numFmtId="0" fontId="12" fillId="12"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164" fontId="33" fillId="11" borderId="1" xfId="0" applyNumberFormat="1" applyFont="1" applyFill="1" applyBorder="1" applyAlignment="1">
      <alignment horizontal="right" vertical="center" wrapText="1"/>
    </xf>
    <xf numFmtId="167" fontId="10" fillId="8" borderId="1" xfId="0" applyNumberFormat="1" applyFont="1" applyFill="1" applyBorder="1" applyAlignment="1">
      <alignment horizontal="right" vertical="center" wrapText="1"/>
    </xf>
    <xf numFmtId="168" fontId="10" fillId="7" borderId="1" xfId="0" applyNumberFormat="1" applyFont="1" applyFill="1" applyBorder="1" applyAlignment="1">
      <alignment vertical="center" wrapText="1"/>
    </xf>
    <xf numFmtId="166" fontId="19" fillId="0" borderId="1" xfId="0" applyNumberFormat="1" applyFont="1" applyBorder="1" applyAlignment="1">
      <alignment horizontal="right" vertical="center" wrapText="1" indent="1"/>
    </xf>
    <xf numFmtId="164" fontId="19" fillId="0" borderId="1" xfId="0" applyNumberFormat="1" applyFont="1" applyBorder="1" applyAlignment="1">
      <alignment horizontal="right" vertical="center" wrapText="1" indent="1"/>
    </xf>
    <xf numFmtId="0" fontId="19" fillId="0" borderId="1" xfId="0" applyFont="1" applyBorder="1" applyAlignment="1">
      <alignment horizontal="right" vertical="center" wrapText="1" indent="1"/>
    </xf>
    <xf numFmtId="0" fontId="35" fillId="0" borderId="5" xfId="2" applyFont="1" applyBorder="1" applyAlignment="1">
      <alignment horizontal="left" vertical="center" wrapText="1" indent="2"/>
    </xf>
    <xf numFmtId="0" fontId="1" fillId="0" borderId="0" xfId="2"/>
    <xf numFmtId="0" fontId="8" fillId="12" borderId="1" xfId="0" applyFont="1" applyFill="1" applyBorder="1" applyAlignment="1">
      <alignment horizontal="center" vertical="center" wrapText="1"/>
    </xf>
    <xf numFmtId="0" fontId="32" fillId="18" borderId="2" xfId="0" applyFont="1" applyFill="1" applyBorder="1" applyAlignment="1">
      <alignment horizontal="center" vertical="center" wrapText="1"/>
    </xf>
    <xf numFmtId="0" fontId="32" fillId="18" borderId="4" xfId="0" applyFont="1" applyFill="1" applyBorder="1" applyAlignment="1">
      <alignment horizontal="center" vertical="center" wrapText="1"/>
    </xf>
    <xf numFmtId="0" fontId="32" fillId="18" borderId="3" xfId="0" applyFont="1" applyFill="1" applyBorder="1" applyAlignment="1">
      <alignment horizontal="center" vertical="center" wrapText="1"/>
    </xf>
    <xf numFmtId="0" fontId="14" fillId="3" borderId="1" xfId="0" applyFont="1" applyFill="1" applyBorder="1" applyAlignment="1">
      <alignment horizontal="right" vertical="center" wrapText="1" indent="1"/>
    </xf>
    <xf numFmtId="0" fontId="29" fillId="0" borderId="1" xfId="0" applyFont="1" applyBorder="1" applyAlignment="1">
      <alignment horizontal="right" indent="1"/>
    </xf>
    <xf numFmtId="0" fontId="8" fillId="6" borderId="0" xfId="0" applyFont="1" applyFill="1" applyAlignment="1">
      <alignment horizontal="left" vertical="center" wrapText="1"/>
    </xf>
    <xf numFmtId="0" fontId="9" fillId="0" borderId="0" xfId="0" applyFont="1"/>
    <xf numFmtId="0" fontId="12" fillId="2" borderId="1" xfId="0" applyFont="1" applyFill="1" applyBorder="1" applyAlignment="1">
      <alignment horizontal="center" vertical="center" wrapText="1"/>
    </xf>
    <xf numFmtId="0" fontId="9" fillId="0" borderId="1" xfId="0" applyFont="1" applyBorder="1"/>
    <xf numFmtId="0" fontId="10" fillId="5" borderId="1" xfId="0" applyFont="1" applyFill="1" applyBorder="1" applyAlignment="1">
      <alignment horizontal="left" vertical="center" wrapText="1" indent="1"/>
    </xf>
    <xf numFmtId="0" fontId="28" fillId="0" borderId="1" xfId="0" applyFont="1" applyBorder="1" applyAlignment="1">
      <alignment horizontal="left" indent="1"/>
    </xf>
    <xf numFmtId="0" fontId="13" fillId="2" borderId="1" xfId="0" applyFont="1" applyFill="1" applyBorder="1" applyAlignment="1">
      <alignment horizontal="right" vertical="center" wrapText="1" indent="1"/>
    </xf>
    <xf numFmtId="0" fontId="14" fillId="10" borderId="1" xfId="0" applyFont="1" applyFill="1" applyBorder="1" applyAlignment="1">
      <alignment horizontal="right" vertical="center" wrapText="1" indent="1"/>
    </xf>
    <xf numFmtId="0" fontId="29" fillId="19" borderId="1" xfId="0" applyFont="1" applyFill="1" applyBorder="1" applyAlignment="1">
      <alignment horizontal="right" indent="1"/>
    </xf>
    <xf numFmtId="0" fontId="10" fillId="7" borderId="1" xfId="0" applyFont="1" applyFill="1" applyBorder="1" applyAlignment="1">
      <alignment horizontal="left" vertical="center" wrapText="1" indent="1"/>
    </xf>
    <xf numFmtId="0" fontId="28" fillId="16" borderId="1" xfId="0" applyFont="1" applyFill="1" applyBorder="1" applyAlignment="1">
      <alignment horizontal="left" indent="1"/>
    </xf>
    <xf numFmtId="0" fontId="10" fillId="0" borderId="1" xfId="0" applyFont="1" applyBorder="1" applyAlignment="1">
      <alignment horizontal="left" vertical="center" wrapText="1" indent="1"/>
    </xf>
    <xf numFmtId="0" fontId="23" fillId="6" borderId="0" xfId="0" applyFont="1" applyFill="1" applyAlignment="1">
      <alignment horizontal="center"/>
    </xf>
    <xf numFmtId="0" fontId="21" fillId="6" borderId="0" xfId="0" applyFont="1" applyFill="1" applyAlignment="1">
      <alignment horizontal="right" vertical="center" wrapText="1"/>
    </xf>
    <xf numFmtId="0" fontId="20" fillId="6" borderId="0" xfId="0" applyFont="1" applyFill="1" applyAlignment="1">
      <alignment horizontal="right" vertical="center" wrapText="1"/>
    </xf>
    <xf numFmtId="0" fontId="8" fillId="4"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9" fillId="13" borderId="1" xfId="0" applyFont="1" applyFill="1" applyBorder="1"/>
    <xf numFmtId="0" fontId="8" fillId="15" borderId="1" xfId="0" applyFont="1" applyFill="1" applyBorder="1" applyAlignment="1">
      <alignment horizontal="right" vertical="center" wrapText="1" indent="1"/>
    </xf>
    <xf numFmtId="0" fontId="29" fillId="17" borderId="1" xfId="0" applyFont="1" applyFill="1" applyBorder="1" applyAlignment="1">
      <alignment horizontal="right" indent="1"/>
    </xf>
    <xf numFmtId="0" fontId="8" fillId="4" borderId="1" xfId="0" applyFont="1" applyFill="1" applyBorder="1" applyAlignment="1">
      <alignment horizontal="right" vertical="center" wrapText="1" indent="1"/>
    </xf>
    <xf numFmtId="0" fontId="8" fillId="2" borderId="1" xfId="0" applyFont="1" applyFill="1" applyBorder="1" applyAlignment="1">
      <alignment horizontal="right" vertical="center" wrapText="1" indent="1"/>
    </xf>
    <xf numFmtId="0" fontId="10" fillId="3" borderId="1" xfId="0" applyFont="1" applyFill="1" applyBorder="1" applyAlignment="1">
      <alignment horizontal="left" vertical="center" wrapText="1" indent="1"/>
    </xf>
    <xf numFmtId="0" fontId="36" fillId="20" borderId="0" xfId="1" applyFont="1" applyFill="1" applyBorder="1" applyAlignment="1">
      <alignment horizontal="center" vertical="center"/>
    </xf>
    <xf numFmtId="0" fontId="36" fillId="21" borderId="0" xfId="1" applyFont="1" applyFill="1" applyBorder="1"/>
  </cellXfs>
  <cellStyles count="3">
    <cellStyle name="Hyperlink" xfId="1" builtinId="8"/>
    <cellStyle name="Normal" xfId="0" builtinId="0"/>
    <cellStyle name="Normal 2" xfId="2" xr:uid="{9B5908D1-40EA-4CD0-89A6-68F07D800D90}"/>
  </cellStyles>
  <dxfs count="0"/>
  <tableStyles count="0" defaultTableStyle="TableStyleMedium2" defaultPivotStyle="PivotStyleLight16"/>
  <colors>
    <mruColors>
      <color rgb="FF00BD32"/>
      <color rgb="FFD9EC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332&amp;utm_source=template-excel&amp;utm_medium=content&amp;utm_campaign=Loan+Amortization+Schedule-excel-12332&amp;lpa=Loan+Amortization+Schedule+excel+1233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9</xdr:col>
      <xdr:colOff>1</xdr:colOff>
      <xdr:row>0</xdr:row>
      <xdr:rowOff>1905205</xdr:rowOff>
    </xdr:to>
    <xdr:pic>
      <xdr:nvPicPr>
        <xdr:cNvPr id="4" name="Рисунок 3">
          <a:hlinkClick xmlns:r="http://schemas.openxmlformats.org/officeDocument/2006/relationships" r:id="rId1"/>
          <a:extLst>
            <a:ext uri="{FF2B5EF4-FFF2-40B4-BE49-F238E27FC236}">
              <a16:creationId xmlns:a16="http://schemas.microsoft.com/office/drawing/2014/main" id="{FAA3429B-37E0-42A5-AE40-A43CC318A0D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 y="1"/>
          <a:ext cx="7156450" cy="1905204"/>
        </a:xfrm>
        <a:prstGeom prst="rect">
          <a:avLst/>
        </a:prstGeom>
      </xdr:spPr>
    </xdr:pic>
    <xdr:clientData/>
  </xdr:twoCellAnchor>
</xdr:wsDr>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332&amp;utm_source=template-excel&amp;utm_medium=content&amp;utm_campaign=Loan+Amortization+Schedule-excel-12332&amp;lpa=Loan+Amortization+Schedule+excel+123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35B13"/>
  </sheetPr>
  <dimension ref="A1:Z657"/>
  <sheetViews>
    <sheetView showGridLines="0" tabSelected="1" workbookViewId="0">
      <pane ySplit="2" topLeftCell="A3" activePane="bottomLeft" state="frozen"/>
      <selection pane="bottomLeft" activeCell="F67" sqref="F67"/>
    </sheetView>
  </sheetViews>
  <sheetFormatPr defaultColWidth="15.140625" defaultRowHeight="15" customHeight="1" x14ac:dyDescent="0.25"/>
  <cols>
    <col min="1" max="1" width="3" customWidth="1"/>
    <col min="2" max="2" width="5.5703125" customWidth="1"/>
    <col min="3" max="3" width="12" customWidth="1"/>
    <col min="4" max="8" width="13.42578125" customWidth="1"/>
    <col min="9" max="9" width="15" customWidth="1"/>
    <col min="10" max="10" width="3" customWidth="1"/>
    <col min="11" max="13" width="8.5703125" customWidth="1"/>
    <col min="14" max="14" width="1.5703125" customWidth="1"/>
    <col min="15" max="19" width="5.140625" customWidth="1"/>
    <col min="20" max="26" width="13.42578125" customWidth="1"/>
  </cols>
  <sheetData>
    <row r="1" spans="1:14" ht="155.44999999999999" customHeight="1" x14ac:dyDescent="0.25"/>
    <row r="2" spans="1:14" ht="50.1" customHeight="1" x14ac:dyDescent="0.4">
      <c r="A2" s="1"/>
      <c r="B2" s="37" t="s">
        <v>0</v>
      </c>
      <c r="C2" s="2"/>
      <c r="D2" s="3"/>
      <c r="E2" s="3"/>
      <c r="F2" s="3"/>
      <c r="G2" s="3"/>
      <c r="H2" s="3"/>
      <c r="I2" s="3"/>
      <c r="J2" s="3"/>
      <c r="K2" s="3"/>
      <c r="L2" s="4"/>
      <c r="M2" s="5"/>
    </row>
    <row r="3" spans="1:14" x14ac:dyDescent="0.25">
      <c r="A3" s="5"/>
      <c r="B3" s="5"/>
      <c r="C3" s="5"/>
      <c r="D3" s="5"/>
      <c r="E3" s="5"/>
      <c r="F3" s="5"/>
      <c r="G3" s="5"/>
      <c r="H3" s="5"/>
      <c r="I3" s="5"/>
      <c r="J3" s="5"/>
      <c r="K3" s="5"/>
      <c r="L3" s="5"/>
      <c r="M3" s="5"/>
    </row>
    <row r="4" spans="1:14" ht="21.95" customHeight="1" x14ac:dyDescent="0.25">
      <c r="A4" s="6"/>
      <c r="B4" s="85" t="s">
        <v>1</v>
      </c>
      <c r="C4" s="61"/>
      <c r="D4" s="86"/>
      <c r="E4" s="67"/>
      <c r="F4" s="7"/>
      <c r="G4" s="80" t="s">
        <v>2</v>
      </c>
      <c r="H4" s="81"/>
      <c r="I4" s="46" t="s">
        <v>3</v>
      </c>
      <c r="J4" s="7"/>
      <c r="K4" s="7"/>
      <c r="L4" s="7"/>
      <c r="M4" s="7"/>
      <c r="N4" s="7"/>
    </row>
    <row r="5" spans="1:14" ht="21.95" customHeight="1" x14ac:dyDescent="0.25">
      <c r="A5" s="6"/>
      <c r="B5" s="84" t="s">
        <v>4</v>
      </c>
      <c r="C5" s="61"/>
      <c r="D5" s="66"/>
      <c r="E5" s="67"/>
      <c r="F5" s="7"/>
      <c r="G5" s="57" t="s">
        <v>47</v>
      </c>
      <c r="H5" s="58"/>
      <c r="I5" s="59"/>
      <c r="J5" s="7"/>
      <c r="K5" s="7"/>
      <c r="L5" s="7"/>
      <c r="M5" s="7"/>
      <c r="N5" s="7"/>
    </row>
    <row r="6" spans="1:14" ht="21.95" customHeight="1" x14ac:dyDescent="0.25">
      <c r="A6" s="6"/>
      <c r="B6" s="61"/>
      <c r="C6" s="61"/>
      <c r="D6" s="66"/>
      <c r="E6" s="67"/>
      <c r="F6" s="7"/>
      <c r="G6" s="69" t="s">
        <v>5</v>
      </c>
      <c r="H6" s="70"/>
      <c r="I6" s="39">
        <v>10000</v>
      </c>
      <c r="J6" s="7"/>
      <c r="K6" s="7"/>
      <c r="L6" s="7"/>
      <c r="M6" s="7"/>
      <c r="N6" s="7"/>
    </row>
    <row r="7" spans="1:14" ht="21.95" customHeight="1" x14ac:dyDescent="0.25">
      <c r="A7" s="6"/>
      <c r="B7" s="61"/>
      <c r="C7" s="61"/>
      <c r="D7" s="66"/>
      <c r="E7" s="67"/>
      <c r="F7" s="7"/>
      <c r="G7" s="69" t="s">
        <v>6</v>
      </c>
      <c r="H7" s="70"/>
      <c r="I7" s="40">
        <v>7.0000000000000007E-2</v>
      </c>
      <c r="J7" s="7"/>
      <c r="K7" s="7"/>
      <c r="L7" s="7"/>
      <c r="M7" s="7"/>
      <c r="N7" s="7"/>
    </row>
    <row r="8" spans="1:14" ht="21.95" customHeight="1" x14ac:dyDescent="0.25">
      <c r="A8" s="6"/>
      <c r="B8" s="84" t="s">
        <v>7</v>
      </c>
      <c r="C8" s="61"/>
      <c r="D8" s="73"/>
      <c r="E8" s="67"/>
      <c r="F8" s="7"/>
      <c r="G8" s="69" t="s">
        <v>8</v>
      </c>
      <c r="H8" s="70"/>
      <c r="I8" s="41">
        <f>I7*I6</f>
        <v>700.00000000000011</v>
      </c>
      <c r="J8" s="7"/>
      <c r="K8" s="7"/>
      <c r="L8" s="7"/>
      <c r="M8" s="7"/>
      <c r="N8" s="7"/>
    </row>
    <row r="9" spans="1:14" ht="21.95" customHeight="1" x14ac:dyDescent="0.25">
      <c r="A9" s="6"/>
      <c r="B9" s="84" t="s">
        <v>9</v>
      </c>
      <c r="C9" s="61"/>
      <c r="D9" s="73"/>
      <c r="E9" s="67"/>
      <c r="F9" s="7"/>
      <c r="G9" s="69" t="s">
        <v>10</v>
      </c>
      <c r="H9" s="70"/>
      <c r="I9" s="41">
        <f>I6-I8</f>
        <v>9300</v>
      </c>
      <c r="J9" s="7"/>
      <c r="K9" s="7"/>
      <c r="L9" s="7"/>
      <c r="M9" s="7"/>
      <c r="N9" s="7"/>
    </row>
    <row r="10" spans="1:14" ht="21.95" customHeight="1" x14ac:dyDescent="0.25">
      <c r="A10" s="6"/>
      <c r="B10" s="84" t="s">
        <v>11</v>
      </c>
      <c r="C10" s="61"/>
      <c r="D10" s="73"/>
      <c r="E10" s="67"/>
      <c r="F10" s="7"/>
      <c r="G10" s="69" t="s">
        <v>12</v>
      </c>
      <c r="H10" s="70"/>
      <c r="I10" s="42">
        <v>4.4999999999999998E-2</v>
      </c>
      <c r="J10" s="7"/>
      <c r="K10" s="7"/>
      <c r="L10" s="7"/>
      <c r="M10" s="7"/>
      <c r="N10" s="7"/>
    </row>
    <row r="11" spans="1:14" ht="21.95" customHeight="1" x14ac:dyDescent="0.25">
      <c r="A11" s="6"/>
      <c r="B11" s="82" t="s">
        <v>13</v>
      </c>
      <c r="C11" s="83"/>
      <c r="D11" s="71"/>
      <c r="E11" s="72"/>
      <c r="F11" s="7"/>
      <c r="G11" s="69" t="s">
        <v>14</v>
      </c>
      <c r="H11" s="70"/>
      <c r="I11" s="43">
        <v>2</v>
      </c>
      <c r="J11" s="7"/>
      <c r="K11" s="7"/>
      <c r="L11" s="7"/>
      <c r="M11" s="7"/>
      <c r="N11" s="7"/>
    </row>
    <row r="12" spans="1:14" ht="21.95" customHeight="1" x14ac:dyDescent="0.25">
      <c r="A12" s="6"/>
      <c r="B12" s="82" t="s">
        <v>15</v>
      </c>
      <c r="C12" s="83"/>
      <c r="D12" s="71"/>
      <c r="E12" s="72"/>
      <c r="F12" s="7"/>
      <c r="G12" s="69" t="s">
        <v>16</v>
      </c>
      <c r="H12" s="70"/>
      <c r="I12" s="43" t="s">
        <v>17</v>
      </c>
      <c r="J12" s="7"/>
      <c r="K12" s="7"/>
      <c r="L12" s="7"/>
      <c r="M12" s="7"/>
      <c r="N12" s="7"/>
    </row>
    <row r="13" spans="1:14" ht="21.95" customHeight="1" x14ac:dyDescent="0.25">
      <c r="A13" s="6"/>
      <c r="B13" s="82" t="s">
        <v>18</v>
      </c>
      <c r="C13" s="83"/>
      <c r="D13" s="71"/>
      <c r="E13" s="72"/>
      <c r="F13" s="8"/>
      <c r="G13" s="69" t="s">
        <v>19</v>
      </c>
      <c r="H13" s="70"/>
      <c r="I13" s="44">
        <v>43221</v>
      </c>
      <c r="J13" s="7"/>
      <c r="K13" s="7"/>
      <c r="L13" s="7"/>
      <c r="M13" s="7"/>
      <c r="N13" s="7"/>
    </row>
    <row r="14" spans="1:14" ht="8.1" customHeight="1" x14ac:dyDescent="0.25">
      <c r="A14" s="6"/>
      <c r="B14" s="9"/>
      <c r="C14" s="9"/>
      <c r="D14" s="9"/>
      <c r="E14" s="10"/>
      <c r="F14" s="11" t="s">
        <v>20</v>
      </c>
      <c r="G14" s="68"/>
      <c r="H14" s="61"/>
      <c r="I14" s="45"/>
      <c r="J14" s="7"/>
      <c r="K14" s="7"/>
      <c r="L14" s="7"/>
      <c r="M14" s="7"/>
      <c r="N14" s="7"/>
    </row>
    <row r="15" spans="1:14" ht="21.95" customHeight="1" x14ac:dyDescent="0.25">
      <c r="A15" s="5"/>
      <c r="B15" s="12"/>
      <c r="C15" s="13"/>
      <c r="D15" s="12"/>
      <c r="E15" s="12"/>
      <c r="F15" s="32" t="s">
        <v>21</v>
      </c>
      <c r="G15" s="60" t="s">
        <v>22</v>
      </c>
      <c r="H15" s="61"/>
      <c r="I15" s="51">
        <f>I10/12</f>
        <v>3.7499999999999999E-3</v>
      </c>
      <c r="J15" s="14"/>
    </row>
    <row r="16" spans="1:14" ht="21.95" customHeight="1" x14ac:dyDescent="0.25">
      <c r="A16" s="5"/>
      <c r="B16" s="12"/>
      <c r="C16" s="15"/>
      <c r="D16" s="16"/>
      <c r="E16" s="29"/>
      <c r="F16" s="32" t="s">
        <v>23</v>
      </c>
      <c r="G16" s="60" t="s">
        <v>24</v>
      </c>
      <c r="H16" s="61"/>
      <c r="I16" s="52">
        <f>ROUND(-PMT(I15,D21,I9),2)</f>
        <v>405.92</v>
      </c>
      <c r="J16" s="14"/>
    </row>
    <row r="17" spans="1:26" ht="21.95" customHeight="1" x14ac:dyDescent="0.25">
      <c r="A17" s="5"/>
      <c r="B17" s="12"/>
      <c r="C17" s="15"/>
      <c r="D17" s="16"/>
      <c r="E17" s="29"/>
      <c r="F17" s="32" t="s">
        <v>25</v>
      </c>
      <c r="G17" s="60" t="s">
        <v>26</v>
      </c>
      <c r="H17" s="61"/>
      <c r="I17" s="53">
        <f>D21</f>
        <v>24</v>
      </c>
      <c r="J17" s="14"/>
    </row>
    <row r="18" spans="1:26" ht="21.95" customHeight="1" x14ac:dyDescent="0.25">
      <c r="A18" s="5"/>
      <c r="B18" s="12"/>
      <c r="C18" s="15"/>
      <c r="D18" s="16"/>
      <c r="E18" s="29"/>
      <c r="F18" s="32" t="s">
        <v>27</v>
      </c>
      <c r="G18" s="60" t="s">
        <v>28</v>
      </c>
      <c r="H18" s="61"/>
      <c r="I18" s="52">
        <f>SUM(G26:G56)</f>
        <v>442.20999999999987</v>
      </c>
      <c r="J18" s="14"/>
      <c r="K18" s="14"/>
      <c r="L18" s="14"/>
      <c r="M18" s="14"/>
    </row>
    <row r="19" spans="1:26" ht="21.75" hidden="1" customHeight="1" x14ac:dyDescent="0.25">
      <c r="A19" s="17"/>
      <c r="B19" s="76" t="s">
        <v>29</v>
      </c>
      <c r="C19" s="63"/>
      <c r="D19" s="18">
        <f t="array" ref="D19">INDEX({1;2;4;6;12;24;26;52},MATCH($I$12,$F$15:$F$22,0))</f>
        <v>12</v>
      </c>
      <c r="E19" s="31"/>
      <c r="F19" s="30" t="s">
        <v>17</v>
      </c>
      <c r="G19" s="62" t="s">
        <v>30</v>
      </c>
      <c r="H19" s="63"/>
      <c r="I19" s="19" t="s">
        <v>31</v>
      </c>
      <c r="J19" s="20"/>
      <c r="K19" s="20"/>
      <c r="L19" s="20"/>
      <c r="M19" s="20"/>
      <c r="N19" s="21"/>
      <c r="O19" s="21"/>
      <c r="P19" s="21"/>
      <c r="Q19" s="21"/>
      <c r="R19" s="21"/>
      <c r="S19" s="21"/>
      <c r="T19" s="21"/>
      <c r="U19" s="21"/>
      <c r="V19" s="21"/>
      <c r="W19" s="21"/>
      <c r="X19" s="21"/>
      <c r="Y19" s="21"/>
      <c r="Z19" s="21"/>
    </row>
    <row r="20" spans="1:26" ht="21.75" hidden="1" customHeight="1" x14ac:dyDescent="0.25">
      <c r="A20" s="17"/>
      <c r="B20" s="75" t="s">
        <v>32</v>
      </c>
      <c r="C20" s="63"/>
      <c r="D20" s="18">
        <f>12/$D$19</f>
        <v>1</v>
      </c>
      <c r="E20" s="31"/>
      <c r="F20" s="30" t="s">
        <v>33</v>
      </c>
      <c r="G20" s="23"/>
      <c r="H20" s="24"/>
      <c r="I20" s="25"/>
      <c r="J20" s="20"/>
      <c r="K20" s="20"/>
      <c r="L20" s="20"/>
      <c r="M20" s="20"/>
      <c r="N20" s="21"/>
      <c r="O20" s="21"/>
      <c r="P20" s="21"/>
      <c r="Q20" s="21"/>
      <c r="R20" s="21"/>
      <c r="S20" s="21"/>
      <c r="T20" s="21"/>
      <c r="U20" s="21"/>
      <c r="V20" s="21"/>
      <c r="W20" s="21"/>
      <c r="X20" s="21"/>
      <c r="Y20" s="21"/>
      <c r="Z20" s="21"/>
    </row>
    <row r="21" spans="1:26" ht="21.75" hidden="1" customHeight="1" x14ac:dyDescent="0.25">
      <c r="A21" s="17"/>
      <c r="B21" s="75" t="s">
        <v>34</v>
      </c>
      <c r="C21" s="63"/>
      <c r="D21" s="18">
        <f>$I$11*$D$19</f>
        <v>24</v>
      </c>
      <c r="E21" s="31"/>
      <c r="F21" s="30" t="s">
        <v>35</v>
      </c>
      <c r="G21" s="23"/>
      <c r="H21" s="24"/>
      <c r="I21" s="25"/>
      <c r="J21" s="20"/>
      <c r="K21" s="20"/>
      <c r="L21" s="20"/>
      <c r="M21" s="20"/>
      <c r="N21" s="21"/>
      <c r="O21" s="21"/>
      <c r="P21" s="21"/>
      <c r="Q21" s="21"/>
      <c r="R21" s="21"/>
      <c r="S21" s="21"/>
      <c r="T21" s="21"/>
      <c r="U21" s="21"/>
      <c r="V21" s="21"/>
      <c r="W21" s="21"/>
      <c r="X21" s="21"/>
      <c r="Y21" s="21"/>
      <c r="Z21" s="21"/>
    </row>
    <row r="22" spans="1:26" ht="21.75" hidden="1" customHeight="1" x14ac:dyDescent="0.25">
      <c r="A22" s="17"/>
      <c r="B22" s="74" t="s">
        <v>36</v>
      </c>
      <c r="C22" s="63"/>
      <c r="D22" s="26" t="b">
        <f>(I19="On")</f>
        <v>1</v>
      </c>
      <c r="E22" s="22"/>
      <c r="F22" t="s">
        <v>37</v>
      </c>
      <c r="G22" s="23"/>
      <c r="H22" s="24"/>
      <c r="I22" s="25"/>
      <c r="J22" s="20"/>
      <c r="K22" s="20"/>
      <c r="L22" s="20"/>
      <c r="M22" s="20"/>
      <c r="N22" s="21"/>
      <c r="O22" s="21"/>
      <c r="P22" s="21"/>
      <c r="Q22" s="21"/>
      <c r="R22" s="21"/>
      <c r="S22" s="21"/>
      <c r="T22" s="21"/>
      <c r="U22" s="21"/>
      <c r="V22" s="21"/>
      <c r="W22" s="21"/>
      <c r="X22" s="21"/>
      <c r="Y22" s="21"/>
      <c r="Z22" s="21"/>
    </row>
    <row r="23" spans="1:26" ht="21.75" customHeight="1" x14ac:dyDescent="0.35">
      <c r="A23" s="27"/>
      <c r="B23" s="64" t="s">
        <v>38</v>
      </c>
      <c r="C23" s="65"/>
      <c r="D23" s="65"/>
      <c r="E23" s="65"/>
      <c r="F23" s="65"/>
      <c r="G23" s="65"/>
      <c r="H23" s="65"/>
      <c r="I23" s="65"/>
      <c r="J23" s="28"/>
      <c r="K23" s="28"/>
      <c r="L23" s="28"/>
      <c r="M23" s="28"/>
      <c r="N23" s="28"/>
    </row>
    <row r="24" spans="1:26" ht="18" customHeight="1" x14ac:dyDescent="0.25">
      <c r="A24" s="5"/>
      <c r="B24" s="77" t="s">
        <v>46</v>
      </c>
      <c r="C24" s="77" t="s">
        <v>39</v>
      </c>
      <c r="D24" s="78" t="s">
        <v>40</v>
      </c>
      <c r="E24" s="56" t="s">
        <v>41</v>
      </c>
      <c r="F24" s="79" t="s">
        <v>42</v>
      </c>
      <c r="G24" s="56" t="s">
        <v>43</v>
      </c>
      <c r="H24" s="56" t="s">
        <v>44</v>
      </c>
      <c r="I24" s="47" t="s">
        <v>45</v>
      </c>
    </row>
    <row r="25" spans="1:26" ht="18" customHeight="1" x14ac:dyDescent="0.25">
      <c r="A25" s="17"/>
      <c r="B25" s="77"/>
      <c r="C25" s="77"/>
      <c r="D25" s="78"/>
      <c r="E25" s="56"/>
      <c r="F25" s="79"/>
      <c r="G25" s="56"/>
      <c r="H25" s="56"/>
      <c r="I25" s="48">
        <f>I9</f>
        <v>9300</v>
      </c>
      <c r="J25" s="21"/>
      <c r="K25" s="21"/>
      <c r="L25" s="21"/>
      <c r="M25" s="21"/>
      <c r="N25" s="21"/>
      <c r="O25" s="21"/>
      <c r="P25" s="21"/>
      <c r="Q25" s="21"/>
      <c r="R25" s="21"/>
      <c r="S25" s="21"/>
      <c r="T25" s="21"/>
      <c r="U25" s="21"/>
      <c r="V25" s="21"/>
      <c r="W25" s="21"/>
      <c r="X25" s="21"/>
      <c r="Y25" s="21"/>
      <c r="Z25" s="21"/>
    </row>
    <row r="26" spans="1:26" ht="18" customHeight="1" x14ac:dyDescent="0.25">
      <c r="A26" s="5"/>
      <c r="B26" s="33">
        <v>1</v>
      </c>
      <c r="C26" s="38">
        <f>I13</f>
        <v>43221</v>
      </c>
      <c r="D26" s="34">
        <f>I9</f>
        <v>9300</v>
      </c>
      <c r="E26" s="35">
        <f t="shared" ref="E26:E56" si="0">IF(B26="","",IF($D$22,IF(OR(B26=$D$21,$I$16&gt;ROUND((1+$I$15)*I25,2)),ROUND((1+$I$15)*I25,2),$I$16),IF(OR(B26=$D$21,$I$16&gt;(1+$I$15)*I25),(I+$I$15)*I25,$I$16)))</f>
        <v>405.92</v>
      </c>
      <c r="F26" s="36"/>
      <c r="G26" s="35">
        <f t="shared" ref="G26:G56" si="1">IF(B26="","",(IF($D$22,ROUND($I$15*I25,2),$I$15*I25)))</f>
        <v>34.880000000000003</v>
      </c>
      <c r="H26" s="35">
        <f t="shared" ref="H26:H56" si="2">IF(B26="","",E26-G26+F26)</f>
        <v>371.04</v>
      </c>
      <c r="I26" s="49">
        <f t="shared" ref="I26:I56" si="3">IF(B26="","",I25-H26)</f>
        <v>8928.9599999999991</v>
      </c>
    </row>
    <row r="27" spans="1:26" ht="18" customHeight="1" x14ac:dyDescent="0.25">
      <c r="A27" s="5"/>
      <c r="B27" s="33">
        <f t="shared" ref="B27:B56" si="4">IF(I26="","",IF($D$22,IF(OR(B26&gt;=$D$21,ROUND(I26,2)&lt;=0),"",B26+1),IF(OR(B26&gt;=$D$21,I26&lt;=0),"",B26+1)))</f>
        <v>2</v>
      </c>
      <c r="C27" s="38">
        <f t="shared" ref="C27:C56" si="5">IF(B27="","",IF($D$19=26,IF(B27=1,$I$13,C26+14),IF($D$19=52,IF(B27=1,$I$13,C26+7),IF($D$19=24,IF(B27=1,$I$13,IF($I$13=EOMONTH($I$13,0),IF(ISODD(B27),EOMONTH(EDATE($I$13,(B27-1)/2),0),EDATE(DATE(YEAR($I$13),MONTH($I$13)+1,15),(B27-1)/2)),IF(DAY($I$13)=15,IF(ISODD(B27),EDATE($I$13,(B27-1)/2),EOMONTH(EDATE($I$13,(B27-1)/2),0)),IF(DAY($I$13)&lt;=14,IF(ISODD(B27),EDATE($I$13,(B27-1)/2),EDATE(MIN($I$13+15,EOMONTH($I$13,0)),(B27-1)/2)),EDATE(IF(ISODD(B27),$I$13,$I$13-15),B27/2))))),IF(B27=1,$I$13,EDATE($I$13,$D$20*(B27-1)))))))</f>
        <v>43252</v>
      </c>
      <c r="D27" s="34">
        <f t="shared" ref="D27:D56" si="6">IF(ISERROR(IF((ROUND(I26,1)&gt;0),I26,"")),"",(IF((ROUND(I26,1)&gt;0),I26,"")))</f>
        <v>8928.9599999999991</v>
      </c>
      <c r="E27" s="35">
        <f t="shared" si="0"/>
        <v>405.92</v>
      </c>
      <c r="F27" s="36"/>
      <c r="G27" s="35">
        <f t="shared" si="1"/>
        <v>33.479999999999997</v>
      </c>
      <c r="H27" s="35">
        <f t="shared" si="2"/>
        <v>372.44</v>
      </c>
      <c r="I27" s="49">
        <f t="shared" si="3"/>
        <v>8556.5199999999986</v>
      </c>
    </row>
    <row r="28" spans="1:26" ht="18" customHeight="1" x14ac:dyDescent="0.25">
      <c r="A28" s="5"/>
      <c r="B28" s="33">
        <f t="shared" si="4"/>
        <v>3</v>
      </c>
      <c r="C28" s="38">
        <f t="shared" si="5"/>
        <v>43282</v>
      </c>
      <c r="D28" s="34">
        <f t="shared" si="6"/>
        <v>8556.5199999999986</v>
      </c>
      <c r="E28" s="35">
        <f t="shared" si="0"/>
        <v>405.92</v>
      </c>
      <c r="F28" s="36"/>
      <c r="G28" s="35">
        <f t="shared" si="1"/>
        <v>32.090000000000003</v>
      </c>
      <c r="H28" s="35">
        <f t="shared" si="2"/>
        <v>373.83000000000004</v>
      </c>
      <c r="I28" s="49">
        <f t="shared" si="3"/>
        <v>8182.6899999999987</v>
      </c>
    </row>
    <row r="29" spans="1:26" ht="18" customHeight="1" x14ac:dyDescent="0.25">
      <c r="A29" s="5"/>
      <c r="B29" s="33">
        <f t="shared" si="4"/>
        <v>4</v>
      </c>
      <c r="C29" s="38">
        <f t="shared" si="5"/>
        <v>43313</v>
      </c>
      <c r="D29" s="34">
        <f t="shared" si="6"/>
        <v>8182.6899999999987</v>
      </c>
      <c r="E29" s="35">
        <f t="shared" si="0"/>
        <v>405.92</v>
      </c>
      <c r="F29" s="36"/>
      <c r="G29" s="35">
        <f t="shared" si="1"/>
        <v>30.69</v>
      </c>
      <c r="H29" s="35">
        <f t="shared" si="2"/>
        <v>375.23</v>
      </c>
      <c r="I29" s="49">
        <f t="shared" si="3"/>
        <v>7807.4599999999991</v>
      </c>
    </row>
    <row r="30" spans="1:26" ht="18" customHeight="1" x14ac:dyDescent="0.25">
      <c r="A30" s="5"/>
      <c r="B30" s="33">
        <f t="shared" si="4"/>
        <v>5</v>
      </c>
      <c r="C30" s="38">
        <f t="shared" si="5"/>
        <v>43344</v>
      </c>
      <c r="D30" s="34">
        <f t="shared" si="6"/>
        <v>7807.4599999999991</v>
      </c>
      <c r="E30" s="35">
        <f t="shared" si="0"/>
        <v>405.92</v>
      </c>
      <c r="F30" s="36"/>
      <c r="G30" s="35">
        <f t="shared" si="1"/>
        <v>29.28</v>
      </c>
      <c r="H30" s="35">
        <f t="shared" si="2"/>
        <v>376.64</v>
      </c>
      <c r="I30" s="49">
        <f t="shared" si="3"/>
        <v>7430.8199999999988</v>
      </c>
    </row>
    <row r="31" spans="1:26" ht="18" customHeight="1" x14ac:dyDescent="0.25">
      <c r="A31" s="5"/>
      <c r="B31" s="33">
        <f t="shared" si="4"/>
        <v>6</v>
      </c>
      <c r="C31" s="38">
        <f t="shared" si="5"/>
        <v>43374</v>
      </c>
      <c r="D31" s="34">
        <f t="shared" si="6"/>
        <v>7430.8199999999988</v>
      </c>
      <c r="E31" s="35">
        <f t="shared" si="0"/>
        <v>405.92</v>
      </c>
      <c r="F31" s="36"/>
      <c r="G31" s="35">
        <f t="shared" si="1"/>
        <v>27.87</v>
      </c>
      <c r="H31" s="35">
        <f t="shared" si="2"/>
        <v>378.05</v>
      </c>
      <c r="I31" s="49">
        <f t="shared" si="3"/>
        <v>7052.7699999999986</v>
      </c>
    </row>
    <row r="32" spans="1:26" ht="18" customHeight="1" x14ac:dyDescent="0.25">
      <c r="A32" s="5"/>
      <c r="B32" s="33">
        <f t="shared" si="4"/>
        <v>7</v>
      </c>
      <c r="C32" s="38">
        <f t="shared" si="5"/>
        <v>43405</v>
      </c>
      <c r="D32" s="34">
        <f t="shared" si="6"/>
        <v>7052.7699999999986</v>
      </c>
      <c r="E32" s="35">
        <f t="shared" si="0"/>
        <v>405.92</v>
      </c>
      <c r="F32" s="36"/>
      <c r="G32" s="35">
        <f t="shared" si="1"/>
        <v>26.45</v>
      </c>
      <c r="H32" s="35">
        <f t="shared" si="2"/>
        <v>379.47</v>
      </c>
      <c r="I32" s="49">
        <f t="shared" si="3"/>
        <v>6673.2999999999984</v>
      </c>
    </row>
    <row r="33" spans="1:9" ht="18" customHeight="1" x14ac:dyDescent="0.25">
      <c r="A33" s="5"/>
      <c r="B33" s="33">
        <f t="shared" si="4"/>
        <v>8</v>
      </c>
      <c r="C33" s="38">
        <f t="shared" si="5"/>
        <v>43435</v>
      </c>
      <c r="D33" s="34">
        <f t="shared" si="6"/>
        <v>6673.2999999999984</v>
      </c>
      <c r="E33" s="35">
        <f t="shared" si="0"/>
        <v>405.92</v>
      </c>
      <c r="F33" s="36"/>
      <c r="G33" s="35">
        <f t="shared" si="1"/>
        <v>25.02</v>
      </c>
      <c r="H33" s="35">
        <f t="shared" si="2"/>
        <v>380.90000000000003</v>
      </c>
      <c r="I33" s="49">
        <f t="shared" si="3"/>
        <v>6292.3999999999987</v>
      </c>
    </row>
    <row r="34" spans="1:9" ht="18" customHeight="1" x14ac:dyDescent="0.25">
      <c r="A34" s="5"/>
      <c r="B34" s="33">
        <f t="shared" si="4"/>
        <v>9</v>
      </c>
      <c r="C34" s="38">
        <f t="shared" si="5"/>
        <v>43466</v>
      </c>
      <c r="D34" s="34">
        <f t="shared" si="6"/>
        <v>6292.3999999999987</v>
      </c>
      <c r="E34" s="35">
        <f t="shared" si="0"/>
        <v>405.92</v>
      </c>
      <c r="F34" s="36"/>
      <c r="G34" s="35">
        <f t="shared" si="1"/>
        <v>23.6</v>
      </c>
      <c r="H34" s="35">
        <f t="shared" si="2"/>
        <v>382.32</v>
      </c>
      <c r="I34" s="49">
        <f t="shared" si="3"/>
        <v>5910.079999999999</v>
      </c>
    </row>
    <row r="35" spans="1:9" ht="18" customHeight="1" x14ac:dyDescent="0.25">
      <c r="A35" s="5"/>
      <c r="B35" s="33">
        <f t="shared" si="4"/>
        <v>10</v>
      </c>
      <c r="C35" s="38">
        <f t="shared" si="5"/>
        <v>43497</v>
      </c>
      <c r="D35" s="34">
        <f t="shared" si="6"/>
        <v>5910.079999999999</v>
      </c>
      <c r="E35" s="35">
        <f t="shared" si="0"/>
        <v>405.92</v>
      </c>
      <c r="F35" s="36"/>
      <c r="G35" s="35">
        <f t="shared" si="1"/>
        <v>22.16</v>
      </c>
      <c r="H35" s="35">
        <f t="shared" si="2"/>
        <v>383.76</v>
      </c>
      <c r="I35" s="49">
        <f t="shared" si="3"/>
        <v>5526.3199999999988</v>
      </c>
    </row>
    <row r="36" spans="1:9" ht="18" customHeight="1" x14ac:dyDescent="0.25">
      <c r="A36" s="5"/>
      <c r="B36" s="33">
        <f t="shared" si="4"/>
        <v>11</v>
      </c>
      <c r="C36" s="38">
        <f t="shared" si="5"/>
        <v>43525</v>
      </c>
      <c r="D36" s="34">
        <f t="shared" si="6"/>
        <v>5526.3199999999988</v>
      </c>
      <c r="E36" s="35">
        <f t="shared" si="0"/>
        <v>405.92</v>
      </c>
      <c r="F36" s="36"/>
      <c r="G36" s="35">
        <f t="shared" si="1"/>
        <v>20.72</v>
      </c>
      <c r="H36" s="35">
        <f t="shared" si="2"/>
        <v>385.20000000000005</v>
      </c>
      <c r="I36" s="49">
        <f t="shared" si="3"/>
        <v>5141.119999999999</v>
      </c>
    </row>
    <row r="37" spans="1:9" ht="18" customHeight="1" x14ac:dyDescent="0.25">
      <c r="A37" s="5"/>
      <c r="B37" s="33">
        <f t="shared" si="4"/>
        <v>12</v>
      </c>
      <c r="C37" s="38">
        <f t="shared" si="5"/>
        <v>43556</v>
      </c>
      <c r="D37" s="34">
        <f t="shared" si="6"/>
        <v>5141.119999999999</v>
      </c>
      <c r="E37" s="35">
        <f t="shared" si="0"/>
        <v>405.92</v>
      </c>
      <c r="F37" s="36"/>
      <c r="G37" s="35">
        <f t="shared" si="1"/>
        <v>19.28</v>
      </c>
      <c r="H37" s="35">
        <f t="shared" si="2"/>
        <v>386.64</v>
      </c>
      <c r="I37" s="49">
        <f t="shared" si="3"/>
        <v>4754.4799999999987</v>
      </c>
    </row>
    <row r="38" spans="1:9" ht="18" customHeight="1" x14ac:dyDescent="0.25">
      <c r="A38" s="5"/>
      <c r="B38" s="33">
        <f t="shared" si="4"/>
        <v>13</v>
      </c>
      <c r="C38" s="38">
        <f t="shared" si="5"/>
        <v>43586</v>
      </c>
      <c r="D38" s="34">
        <f t="shared" si="6"/>
        <v>4754.4799999999987</v>
      </c>
      <c r="E38" s="35">
        <f t="shared" si="0"/>
        <v>405.92</v>
      </c>
      <c r="F38" s="50"/>
      <c r="G38" s="35">
        <f t="shared" si="1"/>
        <v>17.829999999999998</v>
      </c>
      <c r="H38" s="35">
        <f t="shared" si="2"/>
        <v>388.09000000000003</v>
      </c>
      <c r="I38" s="49">
        <f t="shared" si="3"/>
        <v>4366.3899999999985</v>
      </c>
    </row>
    <row r="39" spans="1:9" ht="18" customHeight="1" x14ac:dyDescent="0.25">
      <c r="A39" s="5"/>
      <c r="B39" s="33">
        <f t="shared" si="4"/>
        <v>14</v>
      </c>
      <c r="C39" s="38">
        <f t="shared" si="5"/>
        <v>43617</v>
      </c>
      <c r="D39" s="34">
        <f t="shared" si="6"/>
        <v>4366.3899999999985</v>
      </c>
      <c r="E39" s="35">
        <f t="shared" si="0"/>
        <v>405.92</v>
      </c>
      <c r="F39" s="50"/>
      <c r="G39" s="35">
        <f t="shared" si="1"/>
        <v>16.37</v>
      </c>
      <c r="H39" s="35">
        <f t="shared" si="2"/>
        <v>389.55</v>
      </c>
      <c r="I39" s="49">
        <f t="shared" si="3"/>
        <v>3976.8399999999983</v>
      </c>
    </row>
    <row r="40" spans="1:9" ht="18" customHeight="1" x14ac:dyDescent="0.25">
      <c r="A40" s="5"/>
      <c r="B40" s="33">
        <f t="shared" si="4"/>
        <v>15</v>
      </c>
      <c r="C40" s="38">
        <f t="shared" si="5"/>
        <v>43647</v>
      </c>
      <c r="D40" s="34">
        <f t="shared" si="6"/>
        <v>3976.8399999999983</v>
      </c>
      <c r="E40" s="35">
        <f t="shared" si="0"/>
        <v>405.92</v>
      </c>
      <c r="F40" s="50"/>
      <c r="G40" s="35">
        <f t="shared" si="1"/>
        <v>14.91</v>
      </c>
      <c r="H40" s="35">
        <f t="shared" si="2"/>
        <v>391.01</v>
      </c>
      <c r="I40" s="49">
        <f t="shared" si="3"/>
        <v>3585.8299999999981</v>
      </c>
    </row>
    <row r="41" spans="1:9" ht="18" customHeight="1" x14ac:dyDescent="0.25">
      <c r="A41" s="5"/>
      <c r="B41" s="33">
        <f t="shared" si="4"/>
        <v>16</v>
      </c>
      <c r="C41" s="38">
        <f t="shared" si="5"/>
        <v>43678</v>
      </c>
      <c r="D41" s="34">
        <f t="shared" si="6"/>
        <v>3585.8299999999981</v>
      </c>
      <c r="E41" s="35">
        <f t="shared" si="0"/>
        <v>405.92</v>
      </c>
      <c r="F41" s="50"/>
      <c r="G41" s="35">
        <f t="shared" si="1"/>
        <v>13.45</v>
      </c>
      <c r="H41" s="35">
        <f t="shared" si="2"/>
        <v>392.47</v>
      </c>
      <c r="I41" s="49">
        <f t="shared" si="3"/>
        <v>3193.3599999999979</v>
      </c>
    </row>
    <row r="42" spans="1:9" ht="18" customHeight="1" x14ac:dyDescent="0.25">
      <c r="A42" s="5"/>
      <c r="B42" s="33">
        <f t="shared" si="4"/>
        <v>17</v>
      </c>
      <c r="C42" s="38">
        <f t="shared" si="5"/>
        <v>43709</v>
      </c>
      <c r="D42" s="34">
        <f t="shared" si="6"/>
        <v>3193.3599999999979</v>
      </c>
      <c r="E42" s="35">
        <f t="shared" si="0"/>
        <v>405.92</v>
      </c>
      <c r="F42" s="50"/>
      <c r="G42" s="35">
        <f t="shared" si="1"/>
        <v>11.98</v>
      </c>
      <c r="H42" s="35">
        <f t="shared" si="2"/>
        <v>393.94</v>
      </c>
      <c r="I42" s="49">
        <f t="shared" si="3"/>
        <v>2799.4199999999978</v>
      </c>
    </row>
    <row r="43" spans="1:9" ht="18" customHeight="1" x14ac:dyDescent="0.25">
      <c r="A43" s="5"/>
      <c r="B43" s="33">
        <f t="shared" si="4"/>
        <v>18</v>
      </c>
      <c r="C43" s="38">
        <f t="shared" si="5"/>
        <v>43739</v>
      </c>
      <c r="D43" s="34">
        <f t="shared" si="6"/>
        <v>2799.4199999999978</v>
      </c>
      <c r="E43" s="35">
        <f t="shared" si="0"/>
        <v>405.92</v>
      </c>
      <c r="F43" s="50"/>
      <c r="G43" s="35">
        <f t="shared" si="1"/>
        <v>10.5</v>
      </c>
      <c r="H43" s="35">
        <f t="shared" si="2"/>
        <v>395.42</v>
      </c>
      <c r="I43" s="49">
        <f t="shared" si="3"/>
        <v>2403.9999999999977</v>
      </c>
    </row>
    <row r="44" spans="1:9" ht="18" customHeight="1" x14ac:dyDescent="0.25">
      <c r="A44" s="5"/>
      <c r="B44" s="33">
        <f t="shared" si="4"/>
        <v>19</v>
      </c>
      <c r="C44" s="38">
        <f t="shared" si="5"/>
        <v>43770</v>
      </c>
      <c r="D44" s="34">
        <f t="shared" si="6"/>
        <v>2403.9999999999977</v>
      </c>
      <c r="E44" s="35">
        <f t="shared" si="0"/>
        <v>405.92</v>
      </c>
      <c r="F44" s="50"/>
      <c r="G44" s="35">
        <f t="shared" si="1"/>
        <v>9.01</v>
      </c>
      <c r="H44" s="35">
        <f t="shared" si="2"/>
        <v>396.91</v>
      </c>
      <c r="I44" s="49">
        <f t="shared" si="3"/>
        <v>2007.0899999999976</v>
      </c>
    </row>
    <row r="45" spans="1:9" ht="18" customHeight="1" x14ac:dyDescent="0.25">
      <c r="A45" s="5"/>
      <c r="B45" s="33">
        <f t="shared" si="4"/>
        <v>20</v>
      </c>
      <c r="C45" s="38">
        <f t="shared" si="5"/>
        <v>43800</v>
      </c>
      <c r="D45" s="34">
        <f t="shared" si="6"/>
        <v>2007.0899999999976</v>
      </c>
      <c r="E45" s="35">
        <f t="shared" si="0"/>
        <v>405.92</v>
      </c>
      <c r="F45" s="50"/>
      <c r="G45" s="35">
        <f t="shared" si="1"/>
        <v>7.53</v>
      </c>
      <c r="H45" s="35">
        <f t="shared" si="2"/>
        <v>398.39000000000004</v>
      </c>
      <c r="I45" s="49">
        <f t="shared" si="3"/>
        <v>1608.6999999999975</v>
      </c>
    </row>
    <row r="46" spans="1:9" ht="18" customHeight="1" x14ac:dyDescent="0.25">
      <c r="A46" s="5"/>
      <c r="B46" s="33">
        <f t="shared" si="4"/>
        <v>21</v>
      </c>
      <c r="C46" s="38">
        <f t="shared" si="5"/>
        <v>43831</v>
      </c>
      <c r="D46" s="34">
        <f t="shared" si="6"/>
        <v>1608.6999999999975</v>
      </c>
      <c r="E46" s="35">
        <f t="shared" si="0"/>
        <v>405.92</v>
      </c>
      <c r="F46" s="50"/>
      <c r="G46" s="35">
        <f t="shared" si="1"/>
        <v>6.03</v>
      </c>
      <c r="H46" s="35">
        <f t="shared" si="2"/>
        <v>399.89000000000004</v>
      </c>
      <c r="I46" s="49">
        <f t="shared" si="3"/>
        <v>1208.8099999999974</v>
      </c>
    </row>
    <row r="47" spans="1:9" ht="18" customHeight="1" x14ac:dyDescent="0.25">
      <c r="A47" s="5"/>
      <c r="B47" s="33">
        <f t="shared" si="4"/>
        <v>22</v>
      </c>
      <c r="C47" s="38">
        <f t="shared" si="5"/>
        <v>43862</v>
      </c>
      <c r="D47" s="34">
        <f t="shared" si="6"/>
        <v>1208.8099999999974</v>
      </c>
      <c r="E47" s="35">
        <f t="shared" si="0"/>
        <v>405.92</v>
      </c>
      <c r="F47" s="50"/>
      <c r="G47" s="35">
        <f t="shared" si="1"/>
        <v>4.53</v>
      </c>
      <c r="H47" s="35">
        <f t="shared" si="2"/>
        <v>401.39000000000004</v>
      </c>
      <c r="I47" s="49">
        <f t="shared" si="3"/>
        <v>807.41999999999734</v>
      </c>
    </row>
    <row r="48" spans="1:9" ht="18" customHeight="1" x14ac:dyDescent="0.25">
      <c r="A48" s="5"/>
      <c r="B48" s="33">
        <f t="shared" si="4"/>
        <v>23</v>
      </c>
      <c r="C48" s="38">
        <f t="shared" si="5"/>
        <v>43891</v>
      </c>
      <c r="D48" s="34">
        <f t="shared" si="6"/>
        <v>807.41999999999734</v>
      </c>
      <c r="E48" s="35">
        <f t="shared" si="0"/>
        <v>405.92</v>
      </c>
      <c r="F48" s="50"/>
      <c r="G48" s="35">
        <f t="shared" si="1"/>
        <v>3.03</v>
      </c>
      <c r="H48" s="35">
        <f t="shared" si="2"/>
        <v>402.89000000000004</v>
      </c>
      <c r="I48" s="49">
        <f t="shared" si="3"/>
        <v>404.5299999999973</v>
      </c>
    </row>
    <row r="49" spans="1:9" ht="18" customHeight="1" x14ac:dyDescent="0.25">
      <c r="A49" s="5"/>
      <c r="B49" s="33">
        <f t="shared" si="4"/>
        <v>24</v>
      </c>
      <c r="C49" s="38">
        <f t="shared" si="5"/>
        <v>43922</v>
      </c>
      <c r="D49" s="34">
        <f t="shared" si="6"/>
        <v>404.5299999999973</v>
      </c>
      <c r="E49" s="35">
        <f t="shared" si="0"/>
        <v>406.05</v>
      </c>
      <c r="F49" s="50"/>
      <c r="G49" s="35">
        <f t="shared" si="1"/>
        <v>1.52</v>
      </c>
      <c r="H49" s="35">
        <f t="shared" si="2"/>
        <v>404.53000000000003</v>
      </c>
      <c r="I49" s="49">
        <f t="shared" si="3"/>
        <v>-2.7284841053187847E-12</v>
      </c>
    </row>
    <row r="50" spans="1:9" ht="18" customHeight="1" x14ac:dyDescent="0.25">
      <c r="A50" s="5"/>
      <c r="B50" s="33" t="str">
        <f t="shared" si="4"/>
        <v/>
      </c>
      <c r="C50" s="38" t="str">
        <f t="shared" si="5"/>
        <v/>
      </c>
      <c r="D50" s="34" t="str">
        <f t="shared" si="6"/>
        <v/>
      </c>
      <c r="E50" s="35" t="str">
        <f t="shared" si="0"/>
        <v/>
      </c>
      <c r="F50" s="50"/>
      <c r="G50" s="35" t="str">
        <f t="shared" si="1"/>
        <v/>
      </c>
      <c r="H50" s="35" t="str">
        <f t="shared" si="2"/>
        <v/>
      </c>
      <c r="I50" s="49" t="str">
        <f t="shared" si="3"/>
        <v/>
      </c>
    </row>
    <row r="51" spans="1:9" ht="18" customHeight="1" x14ac:dyDescent="0.25">
      <c r="A51" s="5"/>
      <c r="B51" s="33" t="str">
        <f t="shared" si="4"/>
        <v/>
      </c>
      <c r="C51" s="38" t="str">
        <f t="shared" si="5"/>
        <v/>
      </c>
      <c r="D51" s="34" t="str">
        <f t="shared" si="6"/>
        <v/>
      </c>
      <c r="E51" s="35" t="str">
        <f t="shared" si="0"/>
        <v/>
      </c>
      <c r="F51" s="50"/>
      <c r="G51" s="35" t="str">
        <f t="shared" si="1"/>
        <v/>
      </c>
      <c r="H51" s="35" t="str">
        <f t="shared" si="2"/>
        <v/>
      </c>
      <c r="I51" s="49" t="str">
        <f t="shared" si="3"/>
        <v/>
      </c>
    </row>
    <row r="52" spans="1:9" ht="18" customHeight="1" x14ac:dyDescent="0.25">
      <c r="A52" s="5"/>
      <c r="B52" s="33" t="str">
        <f t="shared" si="4"/>
        <v/>
      </c>
      <c r="C52" s="38" t="str">
        <f t="shared" si="5"/>
        <v/>
      </c>
      <c r="D52" s="34" t="str">
        <f t="shared" si="6"/>
        <v/>
      </c>
      <c r="E52" s="35" t="str">
        <f t="shared" si="0"/>
        <v/>
      </c>
      <c r="F52" s="50"/>
      <c r="G52" s="35" t="str">
        <f t="shared" si="1"/>
        <v/>
      </c>
      <c r="H52" s="35" t="str">
        <f t="shared" si="2"/>
        <v/>
      </c>
      <c r="I52" s="49" t="str">
        <f t="shared" si="3"/>
        <v/>
      </c>
    </row>
    <row r="53" spans="1:9" ht="18" customHeight="1" x14ac:dyDescent="0.25">
      <c r="A53" s="5"/>
      <c r="B53" s="33" t="str">
        <f t="shared" si="4"/>
        <v/>
      </c>
      <c r="C53" s="38" t="str">
        <f t="shared" si="5"/>
        <v/>
      </c>
      <c r="D53" s="34" t="str">
        <f t="shared" si="6"/>
        <v/>
      </c>
      <c r="E53" s="35" t="str">
        <f t="shared" si="0"/>
        <v/>
      </c>
      <c r="F53" s="50"/>
      <c r="G53" s="35" t="str">
        <f t="shared" si="1"/>
        <v/>
      </c>
      <c r="H53" s="35" t="str">
        <f t="shared" si="2"/>
        <v/>
      </c>
      <c r="I53" s="49" t="str">
        <f t="shared" si="3"/>
        <v/>
      </c>
    </row>
    <row r="54" spans="1:9" ht="18" customHeight="1" x14ac:dyDescent="0.25">
      <c r="A54" s="5"/>
      <c r="B54" s="33" t="str">
        <f t="shared" si="4"/>
        <v/>
      </c>
      <c r="C54" s="38" t="str">
        <f t="shared" si="5"/>
        <v/>
      </c>
      <c r="D54" s="34" t="str">
        <f t="shared" si="6"/>
        <v/>
      </c>
      <c r="E54" s="35" t="str">
        <f t="shared" si="0"/>
        <v/>
      </c>
      <c r="F54" s="50"/>
      <c r="G54" s="35" t="str">
        <f t="shared" si="1"/>
        <v/>
      </c>
      <c r="H54" s="35" t="str">
        <f t="shared" si="2"/>
        <v/>
      </c>
      <c r="I54" s="49" t="str">
        <f t="shared" si="3"/>
        <v/>
      </c>
    </row>
    <row r="55" spans="1:9" ht="18" customHeight="1" x14ac:dyDescent="0.25">
      <c r="A55" s="5"/>
      <c r="B55" s="33" t="str">
        <f t="shared" si="4"/>
        <v/>
      </c>
      <c r="C55" s="38" t="str">
        <f t="shared" si="5"/>
        <v/>
      </c>
      <c r="D55" s="34" t="str">
        <f t="shared" si="6"/>
        <v/>
      </c>
      <c r="E55" s="35" t="str">
        <f t="shared" si="0"/>
        <v/>
      </c>
      <c r="F55" s="50"/>
      <c r="G55" s="35" t="str">
        <f t="shared" si="1"/>
        <v/>
      </c>
      <c r="H55" s="35" t="str">
        <f t="shared" si="2"/>
        <v/>
      </c>
      <c r="I55" s="49" t="str">
        <f t="shared" si="3"/>
        <v/>
      </c>
    </row>
    <row r="56" spans="1:9" ht="18" customHeight="1" x14ac:dyDescent="0.25">
      <c r="A56" s="5"/>
      <c r="B56" s="33" t="str">
        <f t="shared" si="4"/>
        <v/>
      </c>
      <c r="C56" s="38" t="str">
        <f t="shared" si="5"/>
        <v/>
      </c>
      <c r="D56" s="34" t="str">
        <f t="shared" si="6"/>
        <v/>
      </c>
      <c r="E56" s="35" t="str">
        <f t="shared" si="0"/>
        <v/>
      </c>
      <c r="F56" s="50"/>
      <c r="G56" s="35" t="str">
        <f t="shared" si="1"/>
        <v/>
      </c>
      <c r="H56" s="35" t="str">
        <f t="shared" si="2"/>
        <v/>
      </c>
      <c r="I56" s="49" t="str">
        <f t="shared" si="3"/>
        <v/>
      </c>
    </row>
    <row r="57" spans="1:9" x14ac:dyDescent="0.25"/>
    <row r="58" spans="1:9" ht="50.1" customHeight="1" x14ac:dyDescent="0.4">
      <c r="B58" s="87" t="s">
        <v>48</v>
      </c>
      <c r="C58" s="88"/>
      <c r="D58" s="88"/>
      <c r="E58" s="88"/>
      <c r="F58" s="88"/>
      <c r="G58" s="88"/>
      <c r="H58" s="88"/>
      <c r="I58" s="88"/>
    </row>
    <row r="59" spans="1:9" x14ac:dyDescent="0.25"/>
    <row r="60" spans="1:9" x14ac:dyDescent="0.25"/>
    <row r="61" spans="1:9" x14ac:dyDescent="0.25"/>
    <row r="62" spans="1:9" x14ac:dyDescent="0.25"/>
    <row r="63" spans="1:9" x14ac:dyDescent="0.25"/>
    <row r="64" spans="1:9"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sheetData>
  <mergeCells count="47">
    <mergeCell ref="D8:E8"/>
    <mergeCell ref="D7:E7"/>
    <mergeCell ref="G4:H4"/>
    <mergeCell ref="B13:C13"/>
    <mergeCell ref="B9:C9"/>
    <mergeCell ref="B8:C8"/>
    <mergeCell ref="B11:C11"/>
    <mergeCell ref="B12:C12"/>
    <mergeCell ref="B5:C7"/>
    <mergeCell ref="B4:C4"/>
    <mergeCell ref="B10:C10"/>
    <mergeCell ref="D12:E12"/>
    <mergeCell ref="D11:E11"/>
    <mergeCell ref="D4:E4"/>
    <mergeCell ref="D5:E5"/>
    <mergeCell ref="B58:I58"/>
    <mergeCell ref="G12:H12"/>
    <mergeCell ref="G13:H13"/>
    <mergeCell ref="B22:C22"/>
    <mergeCell ref="B21:C21"/>
    <mergeCell ref="B19:C19"/>
    <mergeCell ref="B20:C20"/>
    <mergeCell ref="B24:B25"/>
    <mergeCell ref="C24:C25"/>
    <mergeCell ref="D24:D25"/>
    <mergeCell ref="E24:E25"/>
    <mergeCell ref="F24:F25"/>
    <mergeCell ref="G24:G25"/>
    <mergeCell ref="G16:H16"/>
    <mergeCell ref="G17:H17"/>
    <mergeCell ref="G15:H15"/>
    <mergeCell ref="H24:H25"/>
    <mergeCell ref="G5:I5"/>
    <mergeCell ref="G18:H18"/>
    <mergeCell ref="G19:H19"/>
    <mergeCell ref="B23:I23"/>
    <mergeCell ref="D6:E6"/>
    <mergeCell ref="G14:H14"/>
    <mergeCell ref="G11:H11"/>
    <mergeCell ref="G10:H10"/>
    <mergeCell ref="G9:H9"/>
    <mergeCell ref="G8:H8"/>
    <mergeCell ref="G7:H7"/>
    <mergeCell ref="G6:H6"/>
    <mergeCell ref="D13:E13"/>
    <mergeCell ref="D10:E10"/>
    <mergeCell ref="D9:E9"/>
  </mergeCells>
  <dataValidations count="2">
    <dataValidation type="list" allowBlank="1" showErrorMessage="1" sqref="I12" xr:uid="{00000000-0002-0000-0000-000000000000}">
      <formula1>"Annual,Semi-Annual,Quarterly,Bi-Monthly,Monthly,Semi-Monthly,Bi-Weekly,Weekly"</formula1>
    </dataValidation>
    <dataValidation type="list" allowBlank="1" showErrorMessage="1" sqref="I19" xr:uid="{00000000-0002-0000-0000-000001000000}">
      <formula1>"On,Off"</formula1>
    </dataValidation>
  </dataValidations>
  <hyperlinks>
    <hyperlink ref="B58:I58" r:id="rId1" display="CLICK HERE TO CREATE IN SMARTSHEET" xr:uid="{EAB5EB99-5E8A-48C6-A569-8E9CA7FD2C8C}"/>
  </hyperlinks>
  <pageMargins left="0.7" right="0.7" top="0.75" bottom="0.75" header="0.3" footer="0.3"/>
  <pageSetup orientation="portrait" horizontalDpi="0" verticalDpi="0"/>
  <ignoredErrors>
    <ignoredError sqref="B27:B56 H26:H56" emptyCellReferenc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A42AA-8D97-481F-9E1F-E075CA0CD526}">
  <sheetPr>
    <tabColor theme="1"/>
  </sheetPr>
  <dimension ref="B2"/>
  <sheetViews>
    <sheetView showGridLines="0" workbookViewId="0"/>
  </sheetViews>
  <sheetFormatPr defaultColWidth="11.85546875" defaultRowHeight="15" x14ac:dyDescent="0.25"/>
  <cols>
    <col min="1" max="1" width="3.5703125" style="55" customWidth="1"/>
    <col min="2" max="2" width="96.42578125" style="55" customWidth="1"/>
    <col min="3" max="16384" width="11.85546875" style="55"/>
  </cols>
  <sheetData>
    <row r="2" spans="2:2" ht="90" x14ac:dyDescent="0.25">
      <c r="B2" s="54"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Loan Amortization Schedule</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dc:creator>
  <cp:lastModifiedBy>Kayla Franssen</cp:lastModifiedBy>
  <dcterms:created xsi:type="dcterms:W3CDTF">2017-01-30T13:22:22Z</dcterms:created>
  <dcterms:modified xsi:type="dcterms:W3CDTF">2025-02-26T01:04:14Z</dcterms:modified>
</cp:coreProperties>
</file>