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franssen.APOLLO\Desktop\How to use Excel as a CRM with Template\"/>
    </mc:Choice>
  </mc:AlternateContent>
  <xr:revisionPtr revIDLastSave="0" documentId="13_ncr:1_{DFF24350-C1E7-4178-B0C1-F99688A2AF7F}" xr6:coauthVersionLast="47" xr6:coauthVersionMax="47" xr10:uidLastSave="{00000000-0000-0000-0000-000000000000}"/>
  <bookViews>
    <workbookView xWindow="-120" yWindow="-120" windowWidth="29040" windowHeight="12450" tabRatio="500" xr2:uid="{00000000-000D-0000-FFFF-FFFF00000000}"/>
  </bookViews>
  <sheets>
    <sheet name="CRM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0">'CRM Dashboard'!$B$3:$F$18</definedName>
    <definedName name="_xlnm.Print_Area" localSheetId="1">Leads!$B$1:$R$28</definedName>
    <definedName name="_xlnm.Print_Area" localSheetId="2">Opportunities!$B$1:$O$27</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<sst xmlns="http://schemas.openxmlformats.org/spreadsheetml/2006/main" count="201" uniqueCount="103">
  <si>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</si>
  <si>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</si>
  <si>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</si>
  <si>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</si>
  <si>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</si>
  <si>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</si>
  <si>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</si>
  <si>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</si>
  <si>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</si>
  <si>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</si>
  <si>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</si>
  <si>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</si>
  <si>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</si>
  <si>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</si>
  <si>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</si>
  <si>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</si>
  <si>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</si>
  <si>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</si>
  <si>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</si>
  <si>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</si>
  <si>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</si>
  <si>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</si>
  <si>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</si>
  <si>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</si>
  <si>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CRM TEMPLATE</t>
  </si>
  <si>
    <t>CRM DASHBOARD</t>
  </si>
  <si>
    <t>CRM LEADS</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</si>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</sst>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164" fontId="6" fillId="2" borderId="1" xfId="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xf numFmtId="0" fontId="5" fillId="0" borderId="5" xfId="0" applyFont="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Alignment="1">
      <alignment horizontal="left" vertical="center"/>
    </xf>
    <xf numFmtId="164" fontId="6"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164" fontId="6" fillId="0" borderId="4" xfId="1" applyFont="1" applyFill="1" applyBorder="1" applyAlignment="1">
      <alignment horizontal="center" vertical="center" wrapText="1"/>
    </xf>
    <xf numFmtId="9" fontId="6" fillId="0" borderId="4" xfId="3"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Font="1" applyFill="1" applyAlignment="1">
      <alignment horizontal="center" vertical="center" wrapText="1"/>
    </xf>
    <xf numFmtId="0" fontId="7" fillId="11" borderId="0" xfId="0" applyFont="1" applyFill="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xf numFmtId="0" fontId="19"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2383&amp;utm_source=template-&amp;utm_medium=content&amp;utm_campaign=CRM--12383&amp;lpa=CRM++123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100" dataDxfId="98" totalsRowDxfId="96" headerRowBorderDxfId="99" tableBorderDxfId="97" totalsRowBorderDxfId="95">
  <autoFilter ref="B3:R27" xr:uid="{959D5892-E2FA-CD4A-82D7-D2424A3A3EA1}"/>
  <tableColumns count="17">
    <tableColumn id="1" xr3:uid="{787B30B8-BE13-974B-9F5A-3AB68B5CDF8B}" name="COMPANY NAME" totalsRowFunction="count" dataDxfId="94" totalsRowDxfId="93"/>
    <tableColumn id="5" xr3:uid="{B4614DBF-0072-5B4B-B950-16CA57FC8507}" name="CONTACT NAME" dataDxfId="92" totalsRowDxfId="91"/>
    <tableColumn id="2" xr3:uid="{24B99012-E256-7D42-8496-83C83036EF3A}" name="JOB TITLE" dataDxfId="90" totalsRowDxfId="89"/>
    <tableColumn id="19" xr3:uid="{14056D68-692B-1F47-A163-163431AA09C3}" name="DATE OF LAST CONTACT" dataDxfId="88" totalsRowDxfId="87"/>
    <tableColumn id="18" xr3:uid="{780DE2A8-61CB-394D-ADEE-B69CC35A5581}" name="DATE OF NEXT CONTACT" dataDxfId="86" totalsRowDxfId="85"/>
    <tableColumn id="23" xr3:uid="{C1D17F2A-5D8E-F644-9C64-1F6E053A58E4}" name="LEAD SOURCE" dataDxfId="84" totalsRowDxfId="83"/>
    <tableColumn id="22" xr3:uid="{EFA377D1-8474-9540-AE63-20FADD748C52}" name="LEAD STATUS" dataDxfId="82" totalsRowDxfId="81"/>
    <tableColumn id="3" xr3:uid="{AE2A3E6F-8978-6A4C-9928-549FD5D00C34}" name="NEXT ACTION" dataDxfId="80" totalsRowDxfId="79"/>
    <tableColumn id="10" xr3:uid="{50878607-D7DF-C443-9F49-2B3E86D38033}" name="EMAIL ADDRESS" dataDxfId="78" totalsRowDxfId="77"/>
    <tableColumn id="11" xr3:uid="{A82470CE-029D-1C49-BA01-A863E407DCAF}" name="PHONE" dataDxfId="76" totalsRowDxfId="75"/>
    <tableColumn id="14" xr3:uid="{08531DE6-57AB-CD4C-A7FE-4160AE3207C0}" name="WEBSITE" dataDxfId="74" totalsRowDxfId="73"/>
    <tableColumn id="17" xr3:uid="{B8BE0EEF-5228-3341-8846-AC8D472E23A5}" name="MAILING ADDRESS" dataDxfId="72" totalsRowDxfId="71"/>
    <tableColumn id="7" xr3:uid="{2C6ED64E-64A2-5A47-B07E-0473F096472C}" name="CITY" dataDxfId="70" totalsRowDxfId="69"/>
    <tableColumn id="8" xr3:uid="{CBB44854-4765-CA46-B606-417EB2C67C46}" name="STATE" dataDxfId="68" totalsRowDxfId="67"/>
    <tableColumn id="20" xr3:uid="{00A1C9BE-96ED-0E46-ABFA-DA05A4E78FB1}" name="ZIP" dataDxfId="66" totalsRowDxfId="65"/>
    <tableColumn id="4" xr3:uid="{CE32B3B0-8301-E34E-85AA-170D83321934}" name="COUNTRY" dataDxfId="64" totalsRowDxfId="63"/>
    <tableColumn id="9" xr3:uid="{031454BC-3B4C-1F44-965E-E9EF63C24CC2}" name="NOTES" dataDxfId="62" totalsRow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60" dataDxfId="58" totalsRowDxfId="56" headerRowBorderDxfId="59" tableBorderDxfId="57" totalsRowBorderDxfId="55">
  <autoFilter ref="B3:O26" xr:uid="{959D5892-E2FA-CD4A-82D7-D2424A3A3EA1}"/>
  <tableColumns count="14">
    <tableColumn id="1" xr3:uid="{334A72E0-7DA7-E944-94F6-A2159A6A9F59}" name="DEAL TITLE" totalsRowFunction="count" dataDxfId="54" totalsRowDxfId="53"/>
    <tableColumn id="5" xr3:uid="{34F87094-3E7D-4949-88A0-4AB46EAE029C}" name="COMPANY" dataDxfId="52" totalsRowDxfId="51"/>
    <tableColumn id="13" xr3:uid="{0DC24A7C-A158-934F-A702-C69F58C88DC2}" name="SIZE OF DEAL" totalsRowFunction="custom" dataDxfId="50" totalsRowDxfId="49">
      <totalsRowFormula>SUM(D4:D26)</totalsRowFormula>
    </tableColumn>
    <tableColumn id="15" xr3:uid="{C5661D6C-5DC4-B94A-82FD-20F5A5A6C74C}" name="PROBABILITY _x000a_OF DEAL" totalsRowFunction="average" dataDxfId="48" totalsRowDxfId="47"/>
    <tableColumn id="12" xr3:uid="{5561352F-C288-BB47-BEEA-B0CE494FB555}" name="WEIGHTED _x000a_FORECAST" totalsRowFunction="custom" dataDxfId="46" totalsRowDxfId="45">
      <calculatedColumnFormula>Opportunities_table[[#This Row],[SIZE OF DEAL]]*Opportunities_table[[#This Row],[PROBABILITY 
OF DEAL]]</calculatedColumnFormula>
      <totalsRowFormula>SUM(F4:F26)</totalsRowFormula>
    </tableColumn>
    <tableColumn id="6" xr3:uid="{A4103801-BA0F-3749-B27B-ED5B9DED588F}" name="DEAL STAGE" dataDxfId="44" totalsRowDxfId="43"/>
    <tableColumn id="21" xr3:uid="{9CF601BA-293C-F648-97D8-B12030B46FF6}" name="DEAL _x000a_STATUS" dataDxfId="42" totalsRowDxfId="41"/>
    <tableColumn id="16" xr3:uid="{E58ED2FF-477D-7441-8A06-009D1B2C270F}" name="DATE INITIATED" dataDxfId="40" totalsRowDxfId="39"/>
    <tableColumn id="19" xr3:uid="{A9425C2D-EC96-B14A-8DB6-09D463871208}" name="CLOSING DATE" dataDxfId="38" totalsRowDxfId="37"/>
    <tableColumn id="3" xr3:uid="{60EE9EF3-1A24-3E47-B43D-FE6D105C64EE}" name="NEXT ACTION" dataDxfId="36" totalsRowDxfId="35"/>
    <tableColumn id="10" xr3:uid="{2ECEBC88-5A12-AD42-B87D-EA1C17514263}" name="CONTACT NAME" dataDxfId="34" totalsRowDxfId="33"/>
    <tableColumn id="4" xr3:uid="{3ED4F45D-9E1C-6F42-9EA3-3C2B2FAA9336}" name="EMAIL ADDRESS" dataDxfId="32" totalsRowDxfId="31"/>
    <tableColumn id="11" xr3:uid="{E1B4A704-162B-644E-A438-AAA3073C1024}" name="PHONE" dataDxfId="30" totalsRowDxfId="29"/>
    <tableColumn id="9" xr3:uid="{1FED08FC-BB7C-6440-8F5A-18AEDC457F99}" name="NOTES" dataDxfId="28" totalsRowDxfId="2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83&amp;utm_source=template-&amp;utm_medium=content&amp;utm_campaign=CRM--12383&amp;lpa=CRM++12383"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pane ySplit="1" topLeftCell="A2" activePane="bottomLeft" state="frozen"/>
      <selection pane="bottomLeft" activeCell="B20" sqref="B20:F20"/>
    </sheetView>
  </sheetViews>
  <sheetFormatPr defaultColWidth="10.875" defaultRowHeight="15" x14ac:dyDescent="0.2"/>
  <cols>
    <col min="1" max="1" width="3.375" style="1" customWidth="1"/>
    <col min="2" max="2" width="15.125" style="3" customWidth="1"/>
    <col min="3" max="3" width="3.375" style="3" customWidth="1"/>
    <col min="4" max="4" width="60.375" style="3" customWidth="1"/>
    <col min="5" max="5" width="3.375" style="1" customWidth="1"/>
    <col min="6" max="6" width="57.625" style="1" customWidth="1"/>
    <col min="7" max="7" width="3.375" style="1" customWidth="1"/>
    <col min="8" max="9" width="11.875" style="1" customWidth="1"/>
    <col min="10" max="10" width="12.875" style="1" customWidth="1"/>
    <col min="11" max="11" width="11.875" style="1" customWidth="1"/>
    <col min="12" max="13" width="10.875" style="1"/>
    <col min="14" max="14" width="15.875" style="1" customWidth="1"/>
    <col min="15" max="15" width="20.875" style="1" customWidth="1"/>
    <col min="16" max="16384" width="10.875" style="1"/>
  </cols>
  <sheetData>
    <row r="1" spans="1:6" customFormat="1" ht="197.1" customHeight="1" x14ac:dyDescent="0.25">
      <c r="B1" s="14"/>
    </row>
    <row r="2" spans="1:6" s="15" customFormat="1" ht="42" customHeight="1" x14ac:dyDescent="0.25">
      <c r="B2" s="16" t="s">
        <v>24</v>
      </c>
    </row>
    <row r="3" spans="1:6" s="19" customFormat="1" ht="35.1" customHeight="1" x14ac:dyDescent="0.25">
      <c r="A3" s="18"/>
      <c r="B3" s="53" t="s">
        <v>25</v>
      </c>
      <c r="C3" s="18"/>
      <c r="D3" s="18"/>
      <c r="E3" s="18"/>
      <c r="F3" s="18"/>
    </row>
    <row r="4" spans="1:6" s="19" customFormat="1" ht="35.1" customHeight="1" x14ac:dyDescent="0.25">
      <c r="A4" s="18"/>
      <c r="B4" s="78" t="s">
        <v>88</v>
      </c>
      <c r="C4" s="18"/>
      <c r="D4" s="18"/>
      <c r="E4" s="18"/>
      <c r="F4" s="18"/>
    </row>
    <row r="5" spans="1:6" ht="24" customHeight="1" x14ac:dyDescent="0.3">
      <c r="B5" s="77" t="s">
        <v>89</v>
      </c>
      <c r="C5" s="8"/>
      <c r="D5" s="82" t="s">
        <v>91</v>
      </c>
      <c r="E5" s="7"/>
      <c r="F5" s="82" t="s">
        <v>90</v>
      </c>
    </row>
    <row r="6" spans="1:6" ht="69" customHeight="1" x14ac:dyDescent="0.3">
      <c r="B6" s="81">
        <f>COUNTA(CRM_Leads_table[COMPANY NAME])</f>
        <v>20</v>
      </c>
      <c r="C6" s="8"/>
      <c r="D6" s="8"/>
      <c r="E6" s="7"/>
      <c r="F6" s="7"/>
    </row>
    <row r="7" spans="1:6" ht="212.1" customHeight="1" x14ac:dyDescent="0.3">
      <c r="B7" s="8"/>
      <c r="C7" s="8"/>
      <c r="D7" s="8"/>
      <c r="E7" s="7"/>
      <c r="F7" s="7"/>
    </row>
    <row r="8" spans="1:6" ht="17.25" x14ac:dyDescent="0.3">
      <c r="B8" s="8"/>
      <c r="C8" s="8"/>
      <c r="D8" s="8"/>
      <c r="E8" s="7"/>
      <c r="F8" s="7"/>
    </row>
    <row r="9" spans="1:6" s="19" customFormat="1" ht="35.1" customHeight="1" x14ac:dyDescent="0.25">
      <c r="A9" s="18"/>
      <c r="B9" s="78" t="s">
        <v>27</v>
      </c>
      <c r="C9" s="18"/>
      <c r="D9" s="18"/>
      <c r="E9" s="18"/>
      <c r="F9" s="18"/>
    </row>
    <row r="10" spans="1:6" ht="24" customHeight="1" x14ac:dyDescent="0.3">
      <c r="B10" s="77" t="s">
        <v>89</v>
      </c>
      <c r="C10" s="8"/>
      <c r="D10" s="82" t="s">
        <v>97</v>
      </c>
      <c r="E10" s="7"/>
      <c r="F10" s="82" t="s">
        <v>98</v>
      </c>
    </row>
    <row r="11" spans="1:6" ht="69" customHeight="1" x14ac:dyDescent="0.3">
      <c r="B11" s="81">
        <f>COUNTA(Opportunities_table[DEAL TITLE])</f>
        <v>10</v>
      </c>
      <c r="C11" s="8"/>
      <c r="D11" s="8"/>
      <c r="E11" s="7"/>
      <c r="F11" s="7"/>
    </row>
    <row r="12" spans="1:6" ht="212.1" customHeight="1" x14ac:dyDescent="0.3">
      <c r="B12" s="8"/>
      <c r="C12" s="8"/>
      <c r="D12" s="8"/>
      <c r="E12" s="7"/>
      <c r="F12" s="7"/>
    </row>
    <row r="14" spans="1:6" ht="24" customHeight="1" x14ac:dyDescent="0.2">
      <c r="B14" s="88" t="s">
        <v>99</v>
      </c>
      <c r="C14" s="88"/>
      <c r="D14" s="88"/>
    </row>
    <row r="15" spans="1:6" ht="68.25" x14ac:dyDescent="0.2">
      <c r="B15" s="89">
        <f>SUM(Opportunities!D4:D26)</f>
        <v>26200000</v>
      </c>
      <c r="C15" s="89"/>
      <c r="D15" s="89"/>
    </row>
    <row r="17" spans="1:6" ht="24" customHeight="1" x14ac:dyDescent="0.2">
      <c r="B17" s="88" t="s">
        <v>100</v>
      </c>
      <c r="C17" s="88"/>
      <c r="D17" s="88"/>
    </row>
    <row r="18" spans="1:6" ht="227.1" customHeight="1" x14ac:dyDescent="0.2"/>
    <row r="20" spans="1:6" customFormat="1" ht="50.1" customHeight="1" x14ac:dyDescent="0.25">
      <c r="A20" s="17"/>
      <c r="B20" s="90" t="s">
        <v>9</v>
      </c>
      <c r="C20" s="90"/>
      <c r="D20" s="90"/>
      <c r="E20" s="90"/>
      <c r="F20" s="90"/>
    </row>
    <row r="21" spans="1:6" ht="17.25" x14ac:dyDescent="0.3">
      <c r="A21" s="7"/>
      <c r="B21" s="8"/>
      <c r="C21" s="8"/>
      <c r="D21" s="8"/>
      <c r="E21" s="7"/>
      <c r="F21" s="7"/>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7" fitToHeight="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H40" sqref="H40"/>
    </sheetView>
  </sheetViews>
  <sheetFormatPr defaultColWidth="10.875" defaultRowHeight="15" x14ac:dyDescent="0.2"/>
  <cols>
    <col min="1" max="1" width="3.375" style="1" customWidth="1"/>
    <col min="2" max="2" width="15.875" style="3" customWidth="1"/>
    <col min="3" max="4" width="12.875" style="3" customWidth="1"/>
    <col min="5" max="5" width="15.875" style="4" customWidth="1"/>
    <col min="6" max="7" width="15.875" style="5" customWidth="1"/>
    <col min="8" max="8" width="9.875" style="5" customWidth="1"/>
    <col min="9" max="9" width="20.875" style="1" customWidth="1"/>
    <col min="10" max="10" width="12.875" style="1" customWidth="1"/>
    <col min="11" max="12" width="11.875" style="1" customWidth="1"/>
    <col min="13" max="13" width="12.875" style="1" customWidth="1"/>
    <col min="14" max="14" width="11.875" style="1" customWidth="1"/>
    <col min="15" max="16" width="10.875" style="1"/>
    <col min="17" max="17" width="15.875" style="1" customWidth="1"/>
    <col min="18" max="18" width="20.875" style="1" customWidth="1"/>
    <col min="19" max="19" width="3.375" style="1" customWidth="1"/>
    <col min="20" max="20" width="15.875" style="1" customWidth="1"/>
    <col min="21" max="21" width="3.375" style="1" customWidth="1"/>
    <col min="22" max="22" width="9.875" style="1" customWidth="1"/>
    <col min="23" max="23" width="3.375" style="1" customWidth="1"/>
    <col min="24" max="16384" width="10.875" style="1"/>
  </cols>
  <sheetData>
    <row r="1" spans="1:22" s="19" customFormat="1" ht="35.1" customHeight="1" x14ac:dyDescent="0.35">
      <c r="A1" s="18"/>
      <c r="B1" s="53" t="s">
        <v>26</v>
      </c>
      <c r="C1" s="18"/>
      <c r="D1" s="18"/>
      <c r="E1" s="20"/>
      <c r="F1" s="20"/>
      <c r="G1" s="20"/>
      <c r="H1" s="20"/>
      <c r="I1" s="18"/>
    </row>
    <row r="2" spans="1:22" ht="21.95" customHeight="1" thickBot="1" x14ac:dyDescent="0.35">
      <c r="A2" s="7"/>
      <c r="B2" s="21" t="s">
        <v>2</v>
      </c>
      <c r="C2" s="21"/>
      <c r="D2" s="21"/>
      <c r="E2" s="21"/>
      <c r="F2" s="36"/>
      <c r="G2" s="36"/>
      <c r="H2" s="36"/>
      <c r="I2" s="37"/>
      <c r="J2" s="36" t="s">
        <v>16</v>
      </c>
      <c r="K2" s="38"/>
      <c r="L2" s="38"/>
      <c r="M2" s="38"/>
      <c r="N2" s="38"/>
      <c r="O2" s="38"/>
      <c r="P2" s="38"/>
      <c r="Q2" s="38"/>
      <c r="R2" s="36" t="s">
        <v>7</v>
      </c>
    </row>
    <row r="3" spans="1:22" s="2" customFormat="1" ht="35.1" customHeight="1" x14ac:dyDescent="0.25">
      <c r="A3" s="11"/>
      <c r="B3" s="32" t="s">
        <v>1</v>
      </c>
      <c r="C3" s="32" t="s">
        <v>0</v>
      </c>
      <c r="D3" s="32" t="s">
        <v>47</v>
      </c>
      <c r="E3" s="22" t="s">
        <v>14</v>
      </c>
      <c r="F3" s="22" t="s">
        <v>15</v>
      </c>
      <c r="G3" s="22" t="s">
        <v>48</v>
      </c>
      <c r="H3" s="22" t="s">
        <v>49</v>
      </c>
      <c r="I3" s="34" t="s">
        <v>5</v>
      </c>
      <c r="J3" s="35" t="s">
        <v>17</v>
      </c>
      <c r="K3" s="35" t="s">
        <v>18</v>
      </c>
      <c r="L3" s="35" t="s">
        <v>50</v>
      </c>
      <c r="M3" s="35" t="s">
        <v>19</v>
      </c>
      <c r="N3" s="35" t="s">
        <v>20</v>
      </c>
      <c r="O3" s="48" t="s">
        <v>21</v>
      </c>
      <c r="P3" s="48" t="s">
        <v>22</v>
      </c>
      <c r="Q3" s="35" t="s">
        <v>23</v>
      </c>
      <c r="R3" s="34" t="s">
        <v>6</v>
      </c>
      <c r="T3" s="76" t="s">
        <v>78</v>
      </c>
      <c r="V3" s="69" t="s">
        <v>77</v>
      </c>
    </row>
    <row r="4" spans="1:22" ht="18" customHeight="1" x14ac:dyDescent="0.3">
      <c r="A4" s="7"/>
      <c r="B4" s="28" t="s">
        <v>57</v>
      </c>
      <c r="C4" s="28"/>
      <c r="D4" s="28"/>
      <c r="E4" s="29"/>
      <c r="F4" s="29"/>
      <c r="G4" s="30" t="s">
        <v>79</v>
      </c>
      <c r="H4" s="30" t="s">
        <v>51</v>
      </c>
      <c r="I4" s="30"/>
      <c r="J4" s="30"/>
      <c r="K4" s="30"/>
      <c r="L4" s="30"/>
      <c r="M4" s="30"/>
      <c r="N4" s="30"/>
      <c r="O4" s="31"/>
      <c r="P4" s="31"/>
      <c r="Q4" s="30"/>
      <c r="R4" s="28"/>
      <c r="T4" s="63" t="s">
        <v>79</v>
      </c>
      <c r="V4" s="65" t="s">
        <v>51</v>
      </c>
    </row>
    <row r="5" spans="1:22" ht="18" customHeight="1" x14ac:dyDescent="0.3">
      <c r="A5" s="7"/>
      <c r="B5" s="42" t="s">
        <v>58</v>
      </c>
      <c r="C5" s="42"/>
      <c r="D5" s="42"/>
      <c r="E5" s="44"/>
      <c r="F5" s="44"/>
      <c r="G5" s="45" t="s">
        <v>80</v>
      </c>
      <c r="H5" s="45" t="s">
        <v>52</v>
      </c>
      <c r="I5" s="45"/>
      <c r="J5" s="49"/>
      <c r="K5" s="49"/>
      <c r="L5" s="49"/>
      <c r="M5" s="49"/>
      <c r="N5" s="49"/>
      <c r="O5" s="50"/>
      <c r="P5" s="50"/>
      <c r="Q5" s="49"/>
      <c r="R5" s="42"/>
      <c r="T5" s="63" t="s">
        <v>80</v>
      </c>
      <c r="V5" s="65" t="s">
        <v>52</v>
      </c>
    </row>
    <row r="6" spans="1:22" ht="18" customHeight="1" x14ac:dyDescent="0.3">
      <c r="A6" s="7"/>
      <c r="B6" s="28" t="s">
        <v>59</v>
      </c>
      <c r="C6" s="28"/>
      <c r="D6" s="28"/>
      <c r="E6" s="29"/>
      <c r="F6" s="29"/>
      <c r="G6" s="30" t="s">
        <v>81</v>
      </c>
      <c r="H6" s="30" t="s">
        <v>53</v>
      </c>
      <c r="I6" s="30"/>
      <c r="J6" s="30"/>
      <c r="K6" s="30"/>
      <c r="L6" s="30"/>
      <c r="M6" s="30"/>
      <c r="N6" s="30"/>
      <c r="O6" s="31"/>
      <c r="P6" s="31"/>
      <c r="Q6" s="30"/>
      <c r="R6" s="28"/>
      <c r="T6" s="63" t="s">
        <v>81</v>
      </c>
      <c r="V6" s="65" t="s">
        <v>53</v>
      </c>
    </row>
    <row r="7" spans="1:22" ht="18" customHeight="1" x14ac:dyDescent="0.3">
      <c r="A7" s="7"/>
      <c r="B7" s="42" t="s">
        <v>60</v>
      </c>
      <c r="C7" s="42"/>
      <c r="D7" s="42"/>
      <c r="E7" s="44"/>
      <c r="F7" s="44"/>
      <c r="G7" s="45" t="s">
        <v>82</v>
      </c>
      <c r="H7" s="45" t="s">
        <v>51</v>
      </c>
      <c r="I7" s="45"/>
      <c r="J7" s="49"/>
      <c r="K7" s="49"/>
      <c r="L7" s="49"/>
      <c r="M7" s="49"/>
      <c r="N7" s="49"/>
      <c r="O7" s="50"/>
      <c r="P7" s="50"/>
      <c r="Q7" s="49"/>
      <c r="R7" s="42"/>
      <c r="T7" s="63" t="s">
        <v>82</v>
      </c>
    </row>
    <row r="8" spans="1:22" ht="18" customHeight="1" x14ac:dyDescent="0.3">
      <c r="A8" s="7"/>
      <c r="B8" s="28" t="s">
        <v>61</v>
      </c>
      <c r="C8" s="28"/>
      <c r="D8" s="28"/>
      <c r="E8" s="29"/>
      <c r="F8" s="29"/>
      <c r="G8" s="30" t="s">
        <v>83</v>
      </c>
      <c r="H8" s="30" t="s">
        <v>51</v>
      </c>
      <c r="I8" s="30"/>
      <c r="J8" s="30"/>
      <c r="K8" s="30"/>
      <c r="L8" s="30"/>
      <c r="M8" s="30"/>
      <c r="N8" s="30"/>
      <c r="O8" s="31"/>
      <c r="P8" s="31"/>
      <c r="Q8" s="30"/>
      <c r="R8" s="28"/>
      <c r="T8" s="63" t="s">
        <v>83</v>
      </c>
    </row>
    <row r="9" spans="1:22" ht="18" customHeight="1" x14ac:dyDescent="0.3">
      <c r="A9" s="7"/>
      <c r="B9" s="42" t="s">
        <v>62</v>
      </c>
      <c r="C9" s="42"/>
      <c r="D9" s="42"/>
      <c r="E9" s="44"/>
      <c r="F9" s="44"/>
      <c r="G9" s="45" t="s">
        <v>93</v>
      </c>
      <c r="H9" s="45" t="s">
        <v>51</v>
      </c>
      <c r="I9" s="45"/>
      <c r="J9" s="49"/>
      <c r="K9" s="49"/>
      <c r="L9" s="49"/>
      <c r="M9" s="49"/>
      <c r="N9" s="49"/>
      <c r="O9" s="50"/>
      <c r="P9" s="50"/>
      <c r="Q9" s="49"/>
      <c r="R9" s="42"/>
      <c r="T9" s="63" t="s">
        <v>93</v>
      </c>
    </row>
    <row r="10" spans="1:22" ht="18" customHeight="1" x14ac:dyDescent="0.3">
      <c r="A10" s="7"/>
      <c r="B10" s="28" t="s">
        <v>63</v>
      </c>
      <c r="C10" s="28"/>
      <c r="D10" s="28"/>
      <c r="E10" s="29"/>
      <c r="F10" s="29"/>
      <c r="G10" s="30" t="s">
        <v>84</v>
      </c>
      <c r="H10" s="30" t="s">
        <v>51</v>
      </c>
      <c r="I10" s="30"/>
      <c r="J10" s="30"/>
      <c r="K10" s="30"/>
      <c r="L10" s="30"/>
      <c r="M10" s="30"/>
      <c r="N10" s="30"/>
      <c r="O10" s="31"/>
      <c r="P10" s="31"/>
      <c r="Q10" s="30"/>
      <c r="R10" s="28"/>
      <c r="T10" s="63" t="s">
        <v>84</v>
      </c>
    </row>
    <row r="11" spans="1:22" ht="18" customHeight="1" x14ac:dyDescent="0.3">
      <c r="A11" s="7"/>
      <c r="B11" s="42" t="s">
        <v>64</v>
      </c>
      <c r="C11" s="42"/>
      <c r="D11" s="42"/>
      <c r="E11" s="44"/>
      <c r="F11" s="44"/>
      <c r="G11" s="45" t="s">
        <v>85</v>
      </c>
      <c r="H11" s="45" t="s">
        <v>52</v>
      </c>
      <c r="I11" s="45"/>
      <c r="J11" s="49"/>
      <c r="K11" s="49"/>
      <c r="L11" s="49"/>
      <c r="M11" s="49"/>
      <c r="N11" s="49"/>
      <c r="O11" s="50"/>
      <c r="P11" s="50"/>
      <c r="Q11" s="49"/>
      <c r="R11" s="42"/>
      <c r="T11" s="63" t="s">
        <v>85</v>
      </c>
    </row>
    <row r="12" spans="1:22" ht="18" customHeight="1" x14ac:dyDescent="0.3">
      <c r="A12" s="7"/>
      <c r="B12" s="28" t="s">
        <v>65</v>
      </c>
      <c r="C12" s="28"/>
      <c r="D12" s="28"/>
      <c r="E12" s="29"/>
      <c r="F12" s="29"/>
      <c r="G12" s="30" t="s">
        <v>86</v>
      </c>
      <c r="H12" s="30" t="s">
        <v>53</v>
      </c>
      <c r="I12" s="30"/>
      <c r="J12" s="30"/>
      <c r="K12" s="30"/>
      <c r="L12" s="30"/>
      <c r="M12" s="30"/>
      <c r="N12" s="30"/>
      <c r="O12" s="31"/>
      <c r="P12" s="31"/>
      <c r="Q12" s="30"/>
      <c r="R12" s="28"/>
      <c r="T12" s="63" t="s">
        <v>86</v>
      </c>
    </row>
    <row r="13" spans="1:22" ht="18" customHeight="1" x14ac:dyDescent="0.3">
      <c r="A13" s="7"/>
      <c r="B13" s="42" t="s">
        <v>66</v>
      </c>
      <c r="C13" s="42"/>
      <c r="D13" s="42"/>
      <c r="E13" s="44"/>
      <c r="F13" s="44"/>
      <c r="G13" s="45" t="s">
        <v>87</v>
      </c>
      <c r="H13" s="45" t="s">
        <v>53</v>
      </c>
      <c r="I13" s="45"/>
      <c r="J13" s="49"/>
      <c r="K13" s="49"/>
      <c r="L13" s="49"/>
      <c r="M13" s="49"/>
      <c r="N13" s="49"/>
      <c r="O13" s="50"/>
      <c r="P13" s="50"/>
      <c r="Q13" s="49"/>
      <c r="R13" s="42"/>
      <c r="T13" s="63" t="s">
        <v>87</v>
      </c>
    </row>
    <row r="14" spans="1:22" ht="18" customHeight="1" x14ac:dyDescent="0.3">
      <c r="A14" s="7"/>
      <c r="B14" s="28" t="s">
        <v>67</v>
      </c>
      <c r="C14" s="28"/>
      <c r="D14" s="28"/>
      <c r="E14" s="29"/>
      <c r="F14" s="29"/>
      <c r="G14" s="30" t="s">
        <v>79</v>
      </c>
      <c r="H14" s="30" t="s">
        <v>53</v>
      </c>
      <c r="I14" s="30"/>
      <c r="J14" s="30"/>
      <c r="K14" s="30"/>
      <c r="L14" s="30"/>
      <c r="M14" s="30"/>
      <c r="N14" s="30"/>
      <c r="O14" s="31"/>
      <c r="P14" s="31"/>
      <c r="Q14" s="30"/>
      <c r="R14" s="28"/>
      <c r="T14" s="63"/>
    </row>
    <row r="15" spans="1:22" ht="18" customHeight="1" x14ac:dyDescent="0.3">
      <c r="A15" s="7"/>
      <c r="B15" s="42" t="s">
        <v>68</v>
      </c>
      <c r="C15" s="42"/>
      <c r="D15" s="42"/>
      <c r="E15" s="44"/>
      <c r="F15" s="44"/>
      <c r="G15" s="45" t="s">
        <v>79</v>
      </c>
      <c r="H15" s="45" t="s">
        <v>52</v>
      </c>
      <c r="I15" s="45"/>
      <c r="J15" s="49"/>
      <c r="K15" s="49"/>
      <c r="L15" s="49"/>
      <c r="M15" s="49"/>
      <c r="N15" s="49"/>
      <c r="O15" s="50"/>
      <c r="P15" s="50"/>
      <c r="Q15" s="49"/>
      <c r="R15" s="42"/>
      <c r="T15" s="63"/>
    </row>
    <row r="16" spans="1:22" ht="18" customHeight="1" x14ac:dyDescent="0.3">
      <c r="A16" s="7"/>
      <c r="B16" s="28" t="s">
        <v>69</v>
      </c>
      <c r="C16" s="28"/>
      <c r="D16" s="28"/>
      <c r="E16" s="29"/>
      <c r="F16" s="29"/>
      <c r="G16" s="30" t="s">
        <v>79</v>
      </c>
      <c r="H16" s="30" t="s">
        <v>52</v>
      </c>
      <c r="I16" s="30"/>
      <c r="J16" s="30"/>
      <c r="K16" s="30"/>
      <c r="L16" s="30"/>
      <c r="M16" s="30"/>
      <c r="N16" s="30"/>
      <c r="O16" s="31"/>
      <c r="P16" s="31"/>
      <c r="Q16" s="30"/>
      <c r="R16" s="28"/>
      <c r="T16" s="63"/>
    </row>
    <row r="17" spans="1:20" ht="18" customHeight="1" x14ac:dyDescent="0.3">
      <c r="A17" s="7"/>
      <c r="B17" s="42" t="s">
        <v>70</v>
      </c>
      <c r="C17" s="42"/>
      <c r="D17" s="42"/>
      <c r="E17" s="44"/>
      <c r="F17" s="44"/>
      <c r="G17" s="45" t="s">
        <v>82</v>
      </c>
      <c r="H17" s="45" t="s">
        <v>51</v>
      </c>
      <c r="I17" s="45"/>
      <c r="J17" s="49"/>
      <c r="K17" s="49"/>
      <c r="L17" s="49"/>
      <c r="M17" s="49"/>
      <c r="N17" s="49"/>
      <c r="O17" s="50"/>
      <c r="P17" s="50"/>
      <c r="Q17" s="49"/>
      <c r="R17" s="42"/>
      <c r="T17" s="63"/>
    </row>
    <row r="18" spans="1:20" ht="18" customHeight="1" x14ac:dyDescent="0.3">
      <c r="A18" s="7"/>
      <c r="B18" s="28" t="s">
        <v>71</v>
      </c>
      <c r="C18" s="28"/>
      <c r="D18" s="28"/>
      <c r="E18" s="29"/>
      <c r="F18" s="29"/>
      <c r="G18" s="30" t="s">
        <v>87</v>
      </c>
      <c r="H18" s="30" t="s">
        <v>51</v>
      </c>
      <c r="I18" s="30"/>
      <c r="J18" s="30"/>
      <c r="K18" s="30"/>
      <c r="L18" s="30"/>
      <c r="M18" s="30"/>
      <c r="N18" s="30"/>
      <c r="O18" s="31"/>
      <c r="P18" s="31"/>
      <c r="Q18" s="30"/>
      <c r="R18" s="28"/>
      <c r="T18" s="63"/>
    </row>
    <row r="19" spans="1:20" ht="18" customHeight="1" x14ac:dyDescent="0.3">
      <c r="A19" s="7"/>
      <c r="B19" s="42" t="s">
        <v>72</v>
      </c>
      <c r="C19" s="42"/>
      <c r="D19" s="42"/>
      <c r="E19" s="44"/>
      <c r="F19" s="44"/>
      <c r="G19" s="45" t="s">
        <v>93</v>
      </c>
      <c r="H19" s="45" t="s">
        <v>51</v>
      </c>
      <c r="I19" s="45"/>
      <c r="J19" s="49"/>
      <c r="K19" s="49"/>
      <c r="L19" s="49"/>
      <c r="M19" s="49"/>
      <c r="N19" s="49"/>
      <c r="O19" s="50"/>
      <c r="P19" s="50"/>
      <c r="Q19" s="49"/>
      <c r="R19" s="42"/>
      <c r="T19" s="63"/>
    </row>
    <row r="20" spans="1:20" ht="18" customHeight="1" x14ac:dyDescent="0.3">
      <c r="A20" s="7"/>
      <c r="B20" s="28" t="s">
        <v>73</v>
      </c>
      <c r="C20" s="28"/>
      <c r="D20" s="28"/>
      <c r="E20" s="29"/>
      <c r="F20" s="29"/>
      <c r="G20" s="30" t="s">
        <v>87</v>
      </c>
      <c r="H20" s="30" t="s">
        <v>52</v>
      </c>
      <c r="I20" s="30"/>
      <c r="J20" s="30"/>
      <c r="K20" s="30"/>
      <c r="L20" s="30"/>
      <c r="M20" s="30"/>
      <c r="N20" s="30"/>
      <c r="O20" s="31"/>
      <c r="P20" s="31"/>
      <c r="Q20" s="30"/>
      <c r="R20" s="28"/>
      <c r="T20" s="63"/>
    </row>
    <row r="21" spans="1:20" ht="18" customHeight="1" x14ac:dyDescent="0.3">
      <c r="A21" s="7"/>
      <c r="B21" s="42" t="s">
        <v>74</v>
      </c>
      <c r="C21" s="42"/>
      <c r="D21" s="42"/>
      <c r="E21" s="44"/>
      <c r="F21" s="44"/>
      <c r="G21" s="45" t="s">
        <v>79</v>
      </c>
      <c r="H21" s="45" t="s">
        <v>51</v>
      </c>
      <c r="I21" s="45"/>
      <c r="J21" s="49"/>
      <c r="K21" s="49"/>
      <c r="L21" s="49"/>
      <c r="M21" s="49"/>
      <c r="N21" s="49"/>
      <c r="O21" s="50"/>
      <c r="P21" s="50"/>
      <c r="Q21" s="49"/>
      <c r="R21" s="42"/>
      <c r="T21" s="63"/>
    </row>
    <row r="22" spans="1:20" ht="18" customHeight="1" x14ac:dyDescent="0.3">
      <c r="A22" s="7"/>
      <c r="B22" s="28" t="s">
        <v>75</v>
      </c>
      <c r="C22" s="28"/>
      <c r="D22" s="28"/>
      <c r="E22" s="29"/>
      <c r="F22" s="29"/>
      <c r="G22" s="30" t="s">
        <v>86</v>
      </c>
      <c r="H22" s="30" t="s">
        <v>51</v>
      </c>
      <c r="I22" s="30"/>
      <c r="J22" s="30"/>
      <c r="K22" s="30"/>
      <c r="L22" s="30"/>
      <c r="M22" s="30"/>
      <c r="N22" s="30"/>
      <c r="O22" s="31"/>
      <c r="P22" s="31"/>
      <c r="Q22" s="30"/>
      <c r="R22" s="28"/>
    </row>
    <row r="23" spans="1:20" ht="18" customHeight="1" x14ac:dyDescent="0.3">
      <c r="A23" s="7"/>
      <c r="B23" s="42" t="s">
        <v>76</v>
      </c>
      <c r="C23" s="42"/>
      <c r="D23" s="42"/>
      <c r="E23" s="44"/>
      <c r="F23" s="44"/>
      <c r="G23" s="45"/>
      <c r="H23" s="45"/>
      <c r="I23" s="45"/>
      <c r="J23" s="49"/>
      <c r="K23" s="49"/>
      <c r="L23" s="49"/>
      <c r="M23" s="49"/>
      <c r="N23" s="49"/>
      <c r="O23" s="50"/>
      <c r="P23" s="50"/>
      <c r="Q23" s="49"/>
      <c r="R23" s="42"/>
    </row>
    <row r="24" spans="1:20" ht="18" customHeight="1" x14ac:dyDescent="0.3">
      <c r="A24" s="7"/>
      <c r="B24" s="28"/>
      <c r="C24" s="28"/>
      <c r="D24" s="28"/>
      <c r="E24" s="29"/>
      <c r="F24" s="29"/>
      <c r="G24" s="30"/>
      <c r="H24" s="30"/>
      <c r="I24" s="30"/>
      <c r="J24" s="30"/>
      <c r="K24" s="30"/>
      <c r="L24" s="30"/>
      <c r="M24" s="30"/>
      <c r="N24" s="30"/>
      <c r="O24" s="31"/>
      <c r="P24" s="31"/>
      <c r="Q24" s="30"/>
      <c r="R24" s="28"/>
    </row>
    <row r="25" spans="1:20" ht="18" customHeight="1" x14ac:dyDescent="0.3">
      <c r="A25" s="7"/>
      <c r="B25" s="42"/>
      <c r="C25" s="42"/>
      <c r="D25" s="42"/>
      <c r="E25" s="44"/>
      <c r="F25" s="44"/>
      <c r="G25" s="45"/>
      <c r="H25" s="45"/>
      <c r="I25" s="45"/>
      <c r="J25" s="49"/>
      <c r="K25" s="49"/>
      <c r="L25" s="49"/>
      <c r="M25" s="49"/>
      <c r="N25" s="49"/>
      <c r="O25" s="50"/>
      <c r="P25" s="50"/>
      <c r="Q25" s="49"/>
      <c r="R25" s="42"/>
    </row>
    <row r="26" spans="1:20" ht="18" customHeight="1" x14ac:dyDescent="0.3">
      <c r="A26" s="7"/>
      <c r="B26" s="28"/>
      <c r="C26" s="28"/>
      <c r="D26" s="28"/>
      <c r="E26" s="29"/>
      <c r="F26" s="29"/>
      <c r="G26" s="30"/>
      <c r="H26" s="30"/>
      <c r="I26" s="30"/>
      <c r="J26" s="30"/>
      <c r="K26" s="30"/>
      <c r="L26" s="30"/>
      <c r="M26" s="30"/>
      <c r="N26" s="30"/>
      <c r="O26" s="31"/>
      <c r="P26" s="31"/>
      <c r="Q26" s="30"/>
      <c r="R26" s="28"/>
    </row>
    <row r="27" spans="1:20" ht="18" customHeight="1" thickBot="1" x14ac:dyDescent="0.35">
      <c r="A27" s="7"/>
      <c r="B27" s="43"/>
      <c r="C27" s="43"/>
      <c r="D27" s="43"/>
      <c r="E27" s="46"/>
      <c r="F27" s="46"/>
      <c r="G27" s="47"/>
      <c r="H27" s="47"/>
      <c r="I27" s="47"/>
      <c r="J27" s="51"/>
      <c r="K27" s="51"/>
      <c r="L27" s="51"/>
      <c r="M27" s="51"/>
      <c r="N27" s="51"/>
      <c r="O27" s="52"/>
      <c r="P27" s="52"/>
      <c r="Q27" s="51"/>
      <c r="R27" s="43"/>
    </row>
    <row r="28" spans="1:20" ht="24" customHeight="1" x14ac:dyDescent="0.3">
      <c r="A28" s="7"/>
      <c r="B28" s="84">
        <f>SUBTOTAL(103,CRM_Leads_table[COMPANY NAME])</f>
        <v>20</v>
      </c>
      <c r="C28" s="23"/>
      <c r="D28" s="23"/>
      <c r="E28" s="24"/>
      <c r="F28" s="24"/>
      <c r="G28" s="24"/>
      <c r="H28" s="24"/>
      <c r="I28" s="25"/>
      <c r="J28" s="25"/>
      <c r="K28" s="25"/>
      <c r="L28" s="25"/>
      <c r="M28" s="25"/>
      <c r="N28" s="25"/>
      <c r="O28" s="25"/>
      <c r="P28" s="25"/>
      <c r="Q28" s="25"/>
      <c r="R28" s="26"/>
    </row>
    <row r="29" spans="1:20" ht="17.25" x14ac:dyDescent="0.3">
      <c r="A29" s="7"/>
      <c r="B29" s="8"/>
      <c r="C29" s="8"/>
      <c r="D29" s="8"/>
      <c r="E29" s="9"/>
      <c r="F29" s="6"/>
      <c r="G29" s="6"/>
      <c r="H29" s="6"/>
      <c r="I29" s="7"/>
    </row>
    <row r="30" spans="1:20" ht="30" customHeight="1" x14ac:dyDescent="0.3">
      <c r="A30" s="7"/>
      <c r="B30" s="87" t="s">
        <v>102</v>
      </c>
      <c r="C30" s="8"/>
      <c r="D30" s="7"/>
      <c r="E30" s="7"/>
      <c r="F30" s="7"/>
      <c r="G30" s="9"/>
      <c r="H30" s="9"/>
      <c r="I30" s="9"/>
      <c r="J30" s="9"/>
      <c r="K30" s="7"/>
    </row>
    <row r="31" spans="1:20" ht="17.25" x14ac:dyDescent="0.25">
      <c r="B31" s="11" t="s">
        <v>92</v>
      </c>
      <c r="C31" s="17"/>
      <c r="E31" s="11" t="s">
        <v>94</v>
      </c>
      <c r="F31" s="17"/>
    </row>
    <row r="32" spans="1:20" x14ac:dyDescent="0.2">
      <c r="B32" s="71" t="s">
        <v>79</v>
      </c>
      <c r="C32" s="79">
        <f>COUNTIF(CRM_Leads_table[LEAD SOURCE],B32)</f>
        <v>5</v>
      </c>
      <c r="E32" s="65" t="s">
        <v>51</v>
      </c>
      <c r="F32" s="80">
        <f>COUNTIF(CRM_Leads_table[LEAD STATUS],E32)</f>
        <v>10</v>
      </c>
    </row>
    <row r="33" spans="2:6" x14ac:dyDescent="0.2">
      <c r="B33" s="71" t="s">
        <v>80</v>
      </c>
      <c r="C33" s="79">
        <f>COUNTIF(CRM_Leads_table[LEAD SOURCE],B33)</f>
        <v>1</v>
      </c>
      <c r="E33" s="65" t="s">
        <v>52</v>
      </c>
      <c r="F33" s="80">
        <f>COUNTIF(CRM_Leads_table[LEAD STATUS],E33)</f>
        <v>5</v>
      </c>
    </row>
    <row r="34" spans="2:6" x14ac:dyDescent="0.2">
      <c r="B34" s="71" t="s">
        <v>81</v>
      </c>
      <c r="C34" s="79">
        <f>COUNTIF(CRM_Leads_table[LEAD SOURCE],B34)</f>
        <v>1</v>
      </c>
      <c r="E34" s="65" t="s">
        <v>53</v>
      </c>
      <c r="F34" s="80">
        <f>COUNTIF(CRM_Leads_table[LEAD STATUS],E34)</f>
        <v>4</v>
      </c>
    </row>
    <row r="35" spans="2:6" x14ac:dyDescent="0.2">
      <c r="B35" s="71" t="s">
        <v>82</v>
      </c>
      <c r="C35" s="79">
        <f>COUNTIF(CRM_Leads_table[LEAD SOURCE],B35)</f>
        <v>2</v>
      </c>
    </row>
    <row r="36" spans="2:6" x14ac:dyDescent="0.2">
      <c r="B36" s="71" t="s">
        <v>83</v>
      </c>
      <c r="C36" s="79">
        <f>COUNTIF(CRM_Leads_table[LEAD SOURCE],B36)</f>
        <v>1</v>
      </c>
    </row>
    <row r="37" spans="2:6" x14ac:dyDescent="0.2">
      <c r="B37" s="71" t="s">
        <v>93</v>
      </c>
      <c r="C37" s="79">
        <f>COUNTIF(CRM_Leads_table[LEAD SOURCE],B37)</f>
        <v>2</v>
      </c>
    </row>
    <row r="38" spans="2:6" x14ac:dyDescent="0.2">
      <c r="B38" s="71" t="s">
        <v>84</v>
      </c>
      <c r="C38" s="79">
        <f>COUNTIF(CRM_Leads_table[LEAD SOURCE],B38)</f>
        <v>1</v>
      </c>
    </row>
    <row r="39" spans="2:6" x14ac:dyDescent="0.2">
      <c r="B39" s="71" t="s">
        <v>85</v>
      </c>
      <c r="C39" s="79">
        <f>COUNTIF(CRM_Leads_table[LEAD SOURCE],B39)</f>
        <v>1</v>
      </c>
    </row>
    <row r="40" spans="2:6" x14ac:dyDescent="0.2">
      <c r="B40" s="71" t="s">
        <v>86</v>
      </c>
      <c r="C40" s="79">
        <f>COUNTIF(CRM_Leads_table[LEAD SOURCE],B40)</f>
        <v>2</v>
      </c>
    </row>
    <row r="41" spans="2:6" x14ac:dyDescent="0.2">
      <c r="B41" s="71" t="s">
        <v>87</v>
      </c>
      <c r="C41" s="79">
        <f>COUNTIF(CRM_Leads_table[LEAD SOURCE],B41)</f>
        <v>3</v>
      </c>
    </row>
    <row r="42" spans="2:6" ht="15.75" x14ac:dyDescent="0.25">
      <c r="B42" s="17"/>
      <c r="C42" s="17"/>
    </row>
    <row r="43" spans="2:6" ht="15.75" x14ac:dyDescent="0.25">
      <c r="B43" s="17"/>
      <c r="C43" s="17"/>
    </row>
    <row r="44" spans="2:6" ht="15.75" x14ac:dyDescent="0.25">
      <c r="B44" s="17"/>
      <c r="C44" s="17"/>
    </row>
    <row r="45" spans="2:6" ht="15.75" x14ac:dyDescent="0.25">
      <c r="B45" s="17"/>
      <c r="C45" s="17"/>
    </row>
    <row r="46" spans="2:6" ht="15.75" x14ac:dyDescent="0.25">
      <c r="B46" s="17"/>
      <c r="C46" s="17"/>
    </row>
    <row r="47" spans="2:6" ht="15.75" x14ac:dyDescent="0.25">
      <c r="B47" s="17"/>
      <c r="C47" s="17"/>
    </row>
    <row r="48" spans="2:6" ht="15.75" x14ac:dyDescent="0.25">
      <c r="B48" s="17"/>
      <c r="C48" s="17"/>
    </row>
    <row r="49" spans="2:3" ht="15.75" x14ac:dyDescent="0.25">
      <c r="B49" s="17"/>
      <c r="C49" s="17"/>
    </row>
    <row r="50" spans="2:3" ht="15.75" x14ac:dyDescent="0.25">
      <c r="B50" s="17"/>
      <c r="C50" s="17"/>
    </row>
    <row r="51" spans="2:3" ht="15.75" x14ac:dyDescent="0.25">
      <c r="B51" s="17"/>
      <c r="C51" s="17"/>
    </row>
    <row r="52" spans="2:3" ht="15.75" x14ac:dyDescent="0.25">
      <c r="B52" s="17"/>
      <c r="C52" s="17"/>
    </row>
    <row r="53" spans="2:3" ht="15.75" x14ac:dyDescent="0.25">
      <c r="B53" s="17"/>
      <c r="C53" s="17"/>
    </row>
  </sheetData>
  <phoneticPr fontId="12" type="noConversion"/>
  <conditionalFormatting sqref="E32:E34">
    <cfRule type="containsText" dxfId="26" priority="1" operator="containsText" text="WON">
      <formula>NOT(ISERROR(SEARCH("WON",E32)))</formula>
    </cfRule>
    <cfRule type="containsText" dxfId="25" priority="2" operator="containsText" text="LOST">
      <formula>NOT(ISERROR(SEARCH("LOST",E32)))</formula>
    </cfRule>
    <cfRule type="containsText" dxfId="24" priority="3" operator="containsText" text="OPEN">
      <formula>NOT(ISERROR(SEARCH("OPEN",E32)))</formula>
    </cfRule>
  </conditionalFormatting>
  <conditionalFormatting sqref="V4:V6 H4:H27">
    <cfRule type="containsText" dxfId="23" priority="4" operator="containsText" text="WON">
      <formula>NOT(ISERROR(SEARCH("WON",H4)))</formula>
    </cfRule>
    <cfRule type="containsText" dxfId="22" priority="5" operator="containsText" text="LOST">
      <formula>NOT(ISERROR(SEARCH("LOST",H4)))</formula>
    </cfRule>
    <cfRule type="containsText" dxfId="21" priority="6" operator="containsText" text="OPEN">
      <formula>NOT(ISERROR(SEARCH("OPEN",H4)))</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I36" sqref="I36"/>
    </sheetView>
  </sheetViews>
  <sheetFormatPr defaultColWidth="10.875" defaultRowHeight="15" x14ac:dyDescent="0.2"/>
  <cols>
    <col min="1" max="1" width="3.375" style="1" customWidth="1"/>
    <col min="2" max="2" width="15.875" style="3" customWidth="1"/>
    <col min="3" max="3" width="20.875" style="3" customWidth="1"/>
    <col min="4" max="4" width="17.875" style="1" customWidth="1"/>
    <col min="5" max="5" width="13.875" style="1" customWidth="1"/>
    <col min="6" max="6" width="17.875" style="1" customWidth="1"/>
    <col min="7" max="7" width="14.875" style="4" customWidth="1"/>
    <col min="8" max="8" width="10.875" style="4" customWidth="1"/>
    <col min="9" max="10" width="11.875" style="4" customWidth="1"/>
    <col min="11" max="11" width="20.875" style="1" customWidth="1"/>
    <col min="12" max="13" width="12.875" style="1" customWidth="1"/>
    <col min="14" max="14" width="11.875" style="1" customWidth="1"/>
    <col min="15" max="15" width="20.875" style="1" customWidth="1"/>
    <col min="16" max="16" width="3.375" style="1" customWidth="1"/>
    <col min="17" max="17" width="14.875" style="1" customWidth="1"/>
    <col min="18" max="18" width="3.375" style="1" customWidth="1"/>
    <col min="19" max="19" width="10.875" style="1"/>
    <col min="20" max="20" width="3.375" style="1" customWidth="1"/>
    <col min="21" max="16384" width="10.875" style="1"/>
  </cols>
  <sheetData>
    <row r="1" spans="1:19" s="19" customFormat="1" ht="35.1" customHeight="1" x14ac:dyDescent="0.35">
      <c r="A1" s="18"/>
      <c r="B1" s="53" t="s">
        <v>27</v>
      </c>
      <c r="C1" s="18"/>
      <c r="D1" s="18"/>
      <c r="E1" s="18"/>
      <c r="F1" s="18"/>
      <c r="G1" s="18"/>
      <c r="H1" s="18"/>
      <c r="I1" s="20"/>
      <c r="J1" s="20"/>
      <c r="K1" s="18"/>
    </row>
    <row r="2" spans="1:19" ht="21.95" customHeight="1" thickBot="1" x14ac:dyDescent="0.35">
      <c r="A2" s="7"/>
      <c r="B2" s="21" t="s">
        <v>30</v>
      </c>
      <c r="C2" s="21"/>
      <c r="D2" s="21" t="s">
        <v>3</v>
      </c>
      <c r="E2" s="21"/>
      <c r="F2" s="21"/>
      <c r="G2" s="21" t="s">
        <v>4</v>
      </c>
      <c r="H2" s="21"/>
      <c r="I2" s="21"/>
      <c r="J2" s="21"/>
      <c r="K2" s="37"/>
      <c r="L2" s="36" t="s">
        <v>56</v>
      </c>
      <c r="M2" s="36"/>
      <c r="N2" s="38"/>
      <c r="O2" s="36" t="s">
        <v>7</v>
      </c>
    </row>
    <row r="3" spans="1:19" s="2" customFormat="1" ht="35.1" customHeight="1" x14ac:dyDescent="0.25">
      <c r="A3" s="11"/>
      <c r="B3" s="32" t="s">
        <v>28</v>
      </c>
      <c r="C3" s="32" t="s">
        <v>29</v>
      </c>
      <c r="D3" s="33" t="s">
        <v>8</v>
      </c>
      <c r="E3" s="33" t="s">
        <v>11</v>
      </c>
      <c r="F3" s="33" t="s">
        <v>12</v>
      </c>
      <c r="G3" s="22" t="s">
        <v>101</v>
      </c>
      <c r="H3" s="22" t="s">
        <v>13</v>
      </c>
      <c r="I3" s="22" t="s">
        <v>54</v>
      </c>
      <c r="J3" s="22" t="s">
        <v>55</v>
      </c>
      <c r="K3" s="34" t="s">
        <v>5</v>
      </c>
      <c r="L3" s="35" t="s">
        <v>0</v>
      </c>
      <c r="M3" s="35" t="s">
        <v>17</v>
      </c>
      <c r="N3" s="35" t="s">
        <v>18</v>
      </c>
      <c r="O3" s="34" t="s">
        <v>6</v>
      </c>
      <c r="P3" s="11"/>
      <c r="Q3" s="69" t="s">
        <v>36</v>
      </c>
      <c r="S3" s="69" t="s">
        <v>13</v>
      </c>
    </row>
    <row r="4" spans="1:19" ht="18" customHeight="1" x14ac:dyDescent="0.3">
      <c r="A4" s="7"/>
      <c r="B4" s="28" t="s">
        <v>31</v>
      </c>
      <c r="C4" s="28"/>
      <c r="D4" s="54">
        <v>2500000</v>
      </c>
      <c r="E4" s="55">
        <v>0.75</v>
      </c>
      <c r="F4" s="10">
        <f>Opportunities_table[[#This Row],[SIZE OF DEAL]]*Opportunities_table[[#This Row],[PROBABILITY 
OF DEAL]]</f>
        <v>1875000</v>
      </c>
      <c r="G4" s="64" t="s">
        <v>38</v>
      </c>
      <c r="H4" s="66" t="s">
        <v>51</v>
      </c>
      <c r="I4" s="56"/>
      <c r="J4" s="56"/>
      <c r="K4" s="57"/>
      <c r="L4" s="57"/>
      <c r="M4" s="57"/>
      <c r="N4" s="57"/>
      <c r="O4" s="28"/>
      <c r="P4" s="7"/>
      <c r="Q4" s="70" t="s">
        <v>37</v>
      </c>
      <c r="S4" s="65" t="s">
        <v>51</v>
      </c>
    </row>
    <row r="5" spans="1:19" ht="18" customHeight="1" x14ac:dyDescent="0.3">
      <c r="A5" s="7"/>
      <c r="B5" s="28" t="s">
        <v>32</v>
      </c>
      <c r="C5" s="28"/>
      <c r="D5" s="54">
        <v>3500000</v>
      </c>
      <c r="E5" s="55">
        <v>0.5</v>
      </c>
      <c r="F5" s="10">
        <f>Opportunities_table[[#This Row],[SIZE OF DEAL]]*Opportunities_table[[#This Row],[PROBABILITY 
OF DEAL]]</f>
        <v>1750000</v>
      </c>
      <c r="G5" s="28" t="s">
        <v>39</v>
      </c>
      <c r="H5" s="67" t="s">
        <v>53</v>
      </c>
      <c r="I5" s="56"/>
      <c r="J5" s="56"/>
      <c r="K5" s="57"/>
      <c r="L5" s="57"/>
      <c r="M5" s="57"/>
      <c r="N5" s="57"/>
      <c r="O5" s="28"/>
      <c r="P5" s="7"/>
      <c r="Q5" s="72" t="s">
        <v>38</v>
      </c>
      <c r="S5" s="65" t="s">
        <v>52</v>
      </c>
    </row>
    <row r="6" spans="1:19" ht="18" customHeight="1" x14ac:dyDescent="0.3">
      <c r="A6" s="7"/>
      <c r="B6" s="28" t="s">
        <v>33</v>
      </c>
      <c r="C6" s="28"/>
      <c r="D6" s="54">
        <v>900000</v>
      </c>
      <c r="E6" s="55">
        <v>0.1</v>
      </c>
      <c r="F6" s="10">
        <f>Opportunities_table[[#This Row],[SIZE OF DEAL]]*Opportunities_table[[#This Row],[PROBABILITY 
OF DEAL]]</f>
        <v>90000</v>
      </c>
      <c r="G6" s="28" t="s">
        <v>41</v>
      </c>
      <c r="H6" s="67" t="s">
        <v>51</v>
      </c>
      <c r="I6" s="56"/>
      <c r="J6" s="56"/>
      <c r="K6" s="57"/>
      <c r="L6" s="57"/>
      <c r="M6" s="57"/>
      <c r="N6" s="57"/>
      <c r="O6" s="28"/>
      <c r="P6" s="7"/>
      <c r="Q6" s="73" t="s">
        <v>41</v>
      </c>
      <c r="S6" s="65" t="s">
        <v>53</v>
      </c>
    </row>
    <row r="7" spans="1:19" ht="18" customHeight="1" x14ac:dyDescent="0.3">
      <c r="A7" s="7"/>
      <c r="B7" s="28" t="s">
        <v>34</v>
      </c>
      <c r="C7" s="28"/>
      <c r="D7" s="54">
        <v>2600000</v>
      </c>
      <c r="E7" s="55">
        <v>0.75</v>
      </c>
      <c r="F7" s="10">
        <f>Opportunities_table[[#This Row],[SIZE OF DEAL]]*Opportunities_table[[#This Row],[PROBABILITY 
OF DEAL]]</f>
        <v>1950000</v>
      </c>
      <c r="G7" s="28" t="s">
        <v>39</v>
      </c>
      <c r="H7" s="67" t="s">
        <v>53</v>
      </c>
      <c r="I7" s="56"/>
      <c r="J7" s="56"/>
      <c r="K7" s="57"/>
      <c r="L7" s="57"/>
      <c r="M7" s="57"/>
      <c r="N7" s="57"/>
      <c r="O7" s="28"/>
      <c r="P7" s="7"/>
      <c r="Q7" s="74" t="s">
        <v>39</v>
      </c>
    </row>
    <row r="8" spans="1:19" ht="18" customHeight="1" x14ac:dyDescent="0.3">
      <c r="A8" s="7"/>
      <c r="B8" s="28" t="s">
        <v>35</v>
      </c>
      <c r="C8" s="28"/>
      <c r="D8" s="54">
        <v>2000000</v>
      </c>
      <c r="E8" s="55">
        <v>0.5</v>
      </c>
      <c r="F8" s="10">
        <f>Opportunities_table[[#This Row],[SIZE OF DEAL]]*Opportunities_table[[#This Row],[PROBABILITY 
OF DEAL]]</f>
        <v>1000000</v>
      </c>
      <c r="G8" s="28" t="s">
        <v>40</v>
      </c>
      <c r="H8" s="67" t="s">
        <v>52</v>
      </c>
      <c r="I8" s="56"/>
      <c r="J8" s="56"/>
      <c r="K8" s="57"/>
      <c r="L8" s="57"/>
      <c r="M8" s="57"/>
      <c r="N8" s="57"/>
      <c r="O8" s="28"/>
      <c r="P8" s="7"/>
      <c r="Q8" s="75" t="s">
        <v>40</v>
      </c>
    </row>
    <row r="9" spans="1:19" ht="18" customHeight="1" x14ac:dyDescent="0.3">
      <c r="A9" s="7"/>
      <c r="B9" s="28" t="s">
        <v>42</v>
      </c>
      <c r="C9" s="28"/>
      <c r="D9" s="54">
        <v>1600000</v>
      </c>
      <c r="E9" s="55">
        <v>0.25</v>
      </c>
      <c r="F9" s="10">
        <f>Opportunities_table[[#This Row],[SIZE OF DEAL]]*Opportunities_table[[#This Row],[PROBABILITY 
OF DEAL]]</f>
        <v>400000</v>
      </c>
      <c r="G9" s="64" t="s">
        <v>37</v>
      </c>
      <c r="H9" s="67" t="s">
        <v>51</v>
      </c>
      <c r="I9" s="56"/>
      <c r="J9" s="56"/>
      <c r="K9" s="57"/>
      <c r="L9" s="57"/>
      <c r="M9" s="57"/>
      <c r="N9" s="57"/>
      <c r="O9" s="28"/>
      <c r="P9" s="7"/>
    </row>
    <row r="10" spans="1:19" ht="18" customHeight="1" x14ac:dyDescent="0.3">
      <c r="A10" s="7"/>
      <c r="B10" s="28" t="s">
        <v>43</v>
      </c>
      <c r="C10" s="28"/>
      <c r="D10" s="54">
        <v>2750000</v>
      </c>
      <c r="E10" s="55">
        <v>0.35</v>
      </c>
      <c r="F10" s="10">
        <f>Opportunities_table[[#This Row],[SIZE OF DEAL]]*Opportunities_table[[#This Row],[PROBABILITY 
OF DEAL]]</f>
        <v>962499.99999999988</v>
      </c>
      <c r="G10" s="28" t="s">
        <v>39</v>
      </c>
      <c r="H10" s="67" t="s">
        <v>53</v>
      </c>
      <c r="I10" s="56"/>
      <c r="J10" s="56"/>
      <c r="K10" s="57"/>
      <c r="L10" s="57"/>
      <c r="M10" s="57"/>
      <c r="N10" s="57"/>
      <c r="O10" s="28"/>
      <c r="P10" s="7"/>
    </row>
    <row r="11" spans="1:19" ht="18" customHeight="1" x14ac:dyDescent="0.3">
      <c r="A11" s="7"/>
      <c r="B11" s="28" t="s">
        <v>44</v>
      </c>
      <c r="C11" s="28"/>
      <c r="D11" s="54">
        <v>850000</v>
      </c>
      <c r="E11" s="55">
        <v>0.9</v>
      </c>
      <c r="F11" s="10">
        <f>Opportunities_table[[#This Row],[SIZE OF DEAL]]*Opportunities_table[[#This Row],[PROBABILITY 
OF DEAL]]</f>
        <v>765000</v>
      </c>
      <c r="G11" s="28" t="s">
        <v>41</v>
      </c>
      <c r="H11" s="67" t="s">
        <v>51</v>
      </c>
      <c r="I11" s="56"/>
      <c r="J11" s="56"/>
      <c r="K11" s="57"/>
      <c r="L11" s="57"/>
      <c r="M11" s="57"/>
      <c r="N11" s="57"/>
      <c r="O11" s="28"/>
      <c r="P11" s="7"/>
    </row>
    <row r="12" spans="1:19" ht="18" customHeight="1" x14ac:dyDescent="0.3">
      <c r="A12" s="7"/>
      <c r="B12" s="28" t="s">
        <v>45</v>
      </c>
      <c r="C12" s="28"/>
      <c r="D12" s="54">
        <v>6750000</v>
      </c>
      <c r="E12" s="55">
        <v>0.6</v>
      </c>
      <c r="F12" s="10">
        <f>Opportunities_table[[#This Row],[SIZE OF DEAL]]*Opportunities_table[[#This Row],[PROBABILITY 
OF DEAL]]</f>
        <v>4050000</v>
      </c>
      <c r="G12" s="28" t="s">
        <v>39</v>
      </c>
      <c r="H12" s="67" t="s">
        <v>53</v>
      </c>
      <c r="I12" s="56"/>
      <c r="J12" s="56"/>
      <c r="K12" s="57"/>
      <c r="L12" s="57"/>
      <c r="M12" s="57"/>
      <c r="N12" s="57"/>
      <c r="O12" s="28"/>
      <c r="P12" s="7"/>
    </row>
    <row r="13" spans="1:19" ht="18" customHeight="1" x14ac:dyDescent="0.3">
      <c r="A13" s="7"/>
      <c r="B13" s="28" t="s">
        <v>46</v>
      </c>
      <c r="C13" s="28"/>
      <c r="D13" s="54">
        <v>2750000</v>
      </c>
      <c r="E13" s="55">
        <v>0.33</v>
      </c>
      <c r="F13" s="10">
        <f>Opportunities_table[[#This Row],[SIZE OF DEAL]]*Opportunities_table[[#This Row],[PROBABILITY 
OF DEAL]]</f>
        <v>907500</v>
      </c>
      <c r="G13" s="28" t="s">
        <v>40</v>
      </c>
      <c r="H13" s="67" t="s">
        <v>52</v>
      </c>
      <c r="I13" s="56"/>
      <c r="J13" s="56"/>
      <c r="K13" s="57"/>
      <c r="L13" s="57"/>
      <c r="M13" s="57"/>
      <c r="N13" s="57"/>
      <c r="O13" s="28"/>
      <c r="P13" s="7"/>
    </row>
    <row r="14" spans="1:19" ht="18" customHeight="1" x14ac:dyDescent="0.3">
      <c r="A14" s="7"/>
      <c r="B14" s="28"/>
      <c r="C14" s="28"/>
      <c r="D14" s="54"/>
      <c r="E14" s="55"/>
      <c r="F14" s="10">
        <f>Opportunities_table[[#This Row],[SIZE OF DEAL]]*Opportunities_table[[#This Row],[PROBABILITY 
OF DEAL]]</f>
        <v>0</v>
      </c>
      <c r="G14" s="28"/>
      <c r="H14" s="67"/>
      <c r="I14" s="56"/>
      <c r="J14" s="56"/>
      <c r="K14" s="57"/>
      <c r="L14" s="57"/>
      <c r="M14" s="57"/>
      <c r="N14" s="57"/>
      <c r="O14" s="28"/>
      <c r="P14" s="7"/>
    </row>
    <row r="15" spans="1:19" ht="18" customHeight="1" x14ac:dyDescent="0.3">
      <c r="A15" s="7"/>
      <c r="B15" s="28"/>
      <c r="C15" s="28"/>
      <c r="D15" s="54"/>
      <c r="E15" s="55"/>
      <c r="F15" s="10">
        <f>Opportunities_table[[#This Row],[SIZE OF DEAL]]*Opportunities_table[[#This Row],[PROBABILITY 
OF DEAL]]</f>
        <v>0</v>
      </c>
      <c r="G15" s="28"/>
      <c r="H15" s="67"/>
      <c r="I15" s="56"/>
      <c r="J15" s="56"/>
      <c r="K15" s="57"/>
      <c r="L15" s="57"/>
      <c r="M15" s="57"/>
      <c r="N15" s="57"/>
      <c r="O15" s="28"/>
      <c r="P15" s="7"/>
    </row>
    <row r="16" spans="1:19" ht="18" customHeight="1" x14ac:dyDescent="0.3">
      <c r="A16" s="7"/>
      <c r="B16" s="28"/>
      <c r="C16" s="28"/>
      <c r="D16" s="54"/>
      <c r="E16" s="55"/>
      <c r="F16" s="10">
        <f>Opportunities_table[[#This Row],[SIZE OF DEAL]]*Opportunities_table[[#This Row],[PROBABILITY 
OF DEAL]]</f>
        <v>0</v>
      </c>
      <c r="G16" s="28"/>
      <c r="H16" s="67"/>
      <c r="I16" s="56"/>
      <c r="J16" s="56"/>
      <c r="K16" s="57"/>
      <c r="L16" s="57"/>
      <c r="M16" s="57"/>
      <c r="N16" s="57"/>
      <c r="O16" s="28"/>
      <c r="P16" s="7"/>
    </row>
    <row r="17" spans="1:16" ht="18" customHeight="1" x14ac:dyDescent="0.3">
      <c r="A17" s="7"/>
      <c r="B17" s="28"/>
      <c r="C17" s="28"/>
      <c r="D17" s="54"/>
      <c r="E17" s="55"/>
      <c r="F17" s="10">
        <f>Opportunities_table[[#This Row],[SIZE OF DEAL]]*Opportunities_table[[#This Row],[PROBABILITY 
OF DEAL]]</f>
        <v>0</v>
      </c>
      <c r="G17" s="28"/>
      <c r="H17" s="67"/>
      <c r="I17" s="56"/>
      <c r="J17" s="56"/>
      <c r="K17" s="57"/>
      <c r="L17" s="57"/>
      <c r="M17" s="57"/>
      <c r="N17" s="57"/>
      <c r="O17" s="28"/>
      <c r="P17" s="7"/>
    </row>
    <row r="18" spans="1:16" ht="18" customHeight="1" x14ac:dyDescent="0.3">
      <c r="A18" s="7"/>
      <c r="B18" s="28"/>
      <c r="C18" s="28"/>
      <c r="D18" s="54"/>
      <c r="E18" s="55"/>
      <c r="F18" s="10">
        <f>Opportunities_table[[#This Row],[SIZE OF DEAL]]*Opportunities_table[[#This Row],[PROBABILITY 
OF DEAL]]</f>
        <v>0</v>
      </c>
      <c r="G18" s="28"/>
      <c r="H18" s="67"/>
      <c r="I18" s="56"/>
      <c r="J18" s="56"/>
      <c r="K18" s="57"/>
      <c r="L18" s="57"/>
      <c r="M18" s="57"/>
      <c r="N18" s="57"/>
      <c r="O18" s="28"/>
      <c r="P18" s="7"/>
    </row>
    <row r="19" spans="1:16" ht="18" customHeight="1" x14ac:dyDescent="0.3">
      <c r="A19" s="7"/>
      <c r="B19" s="28"/>
      <c r="C19" s="28"/>
      <c r="D19" s="54"/>
      <c r="E19" s="55"/>
      <c r="F19" s="10">
        <f>Opportunities_table[[#This Row],[SIZE OF DEAL]]*Opportunities_table[[#This Row],[PROBABILITY 
OF DEAL]]</f>
        <v>0</v>
      </c>
      <c r="G19" s="28"/>
      <c r="H19" s="67"/>
      <c r="I19" s="56"/>
      <c r="J19" s="56"/>
      <c r="K19" s="57"/>
      <c r="L19" s="57"/>
      <c r="M19" s="57"/>
      <c r="N19" s="57"/>
      <c r="O19" s="28"/>
      <c r="P19" s="7"/>
    </row>
    <row r="20" spans="1:16" ht="18" customHeight="1" x14ac:dyDescent="0.3">
      <c r="A20" s="7"/>
      <c r="B20" s="28"/>
      <c r="C20" s="28"/>
      <c r="D20" s="54"/>
      <c r="E20" s="55"/>
      <c r="F20" s="10">
        <f>Opportunities_table[[#This Row],[SIZE OF DEAL]]*Opportunities_table[[#This Row],[PROBABILITY 
OF DEAL]]</f>
        <v>0</v>
      </c>
      <c r="G20" s="28"/>
      <c r="H20" s="67"/>
      <c r="I20" s="56"/>
      <c r="J20" s="56"/>
      <c r="K20" s="57"/>
      <c r="L20" s="57"/>
      <c r="M20" s="57"/>
      <c r="N20" s="57"/>
      <c r="O20" s="28"/>
      <c r="P20" s="7"/>
    </row>
    <row r="21" spans="1:16" ht="18" customHeight="1" x14ac:dyDescent="0.3">
      <c r="A21" s="7"/>
      <c r="B21" s="28"/>
      <c r="C21" s="28"/>
      <c r="D21" s="54"/>
      <c r="E21" s="55"/>
      <c r="F21" s="10">
        <f>Opportunities_table[[#This Row],[SIZE OF DEAL]]*Opportunities_table[[#This Row],[PROBABILITY 
OF DEAL]]</f>
        <v>0</v>
      </c>
      <c r="G21" s="28"/>
      <c r="H21" s="67"/>
      <c r="I21" s="56"/>
      <c r="J21" s="56"/>
      <c r="K21" s="57"/>
      <c r="L21" s="57"/>
      <c r="M21" s="57"/>
      <c r="N21" s="57"/>
      <c r="O21" s="28"/>
      <c r="P21" s="7"/>
    </row>
    <row r="22" spans="1:16" ht="18" customHeight="1" x14ac:dyDescent="0.3">
      <c r="A22" s="7"/>
      <c r="B22" s="28"/>
      <c r="C22" s="28"/>
      <c r="D22" s="54"/>
      <c r="E22" s="55"/>
      <c r="F22" s="10">
        <f>Opportunities_table[[#This Row],[SIZE OF DEAL]]*Opportunities_table[[#This Row],[PROBABILITY 
OF DEAL]]</f>
        <v>0</v>
      </c>
      <c r="G22" s="28"/>
      <c r="H22" s="67"/>
      <c r="I22" s="56"/>
      <c r="J22" s="56"/>
      <c r="K22" s="57"/>
      <c r="L22" s="57"/>
      <c r="M22" s="57"/>
      <c r="N22" s="57"/>
      <c r="O22" s="28"/>
      <c r="P22" s="7"/>
    </row>
    <row r="23" spans="1:16" ht="18" customHeight="1" x14ac:dyDescent="0.3">
      <c r="A23" s="7"/>
      <c r="B23" s="28"/>
      <c r="C23" s="28"/>
      <c r="D23" s="54"/>
      <c r="E23" s="55"/>
      <c r="F23" s="10">
        <f>Opportunities_table[[#This Row],[SIZE OF DEAL]]*Opportunities_table[[#This Row],[PROBABILITY 
OF DEAL]]</f>
        <v>0</v>
      </c>
      <c r="G23" s="28"/>
      <c r="H23" s="67"/>
      <c r="I23" s="56"/>
      <c r="J23" s="56"/>
      <c r="K23" s="57"/>
      <c r="L23" s="57"/>
      <c r="M23" s="57"/>
      <c r="N23" s="57"/>
      <c r="O23" s="28"/>
      <c r="P23" s="7"/>
    </row>
    <row r="24" spans="1:16" ht="18" customHeight="1" x14ac:dyDescent="0.3">
      <c r="A24" s="7"/>
      <c r="B24" s="28"/>
      <c r="C24" s="28"/>
      <c r="D24" s="54"/>
      <c r="E24" s="55"/>
      <c r="F24" s="10">
        <f>Opportunities_table[[#This Row],[SIZE OF DEAL]]*Opportunities_table[[#This Row],[PROBABILITY 
OF DEAL]]</f>
        <v>0</v>
      </c>
      <c r="G24" s="28"/>
      <c r="H24" s="67"/>
      <c r="I24" s="56"/>
      <c r="J24" s="56"/>
      <c r="K24" s="57"/>
      <c r="L24" s="57"/>
      <c r="M24" s="57"/>
      <c r="N24" s="57"/>
      <c r="O24" s="28"/>
      <c r="P24" s="7"/>
    </row>
    <row r="25" spans="1:16" ht="18" customHeight="1" x14ac:dyDescent="0.3">
      <c r="A25" s="7"/>
      <c r="B25" s="28"/>
      <c r="C25" s="28"/>
      <c r="D25" s="54"/>
      <c r="E25" s="55"/>
      <c r="F25" s="10">
        <f>Opportunities_table[[#This Row],[SIZE OF DEAL]]*Opportunities_table[[#This Row],[PROBABILITY 
OF DEAL]]</f>
        <v>0</v>
      </c>
      <c r="G25" s="28"/>
      <c r="H25" s="67"/>
      <c r="I25" s="56"/>
      <c r="J25" s="56"/>
      <c r="K25" s="57"/>
      <c r="L25" s="57"/>
      <c r="M25" s="57"/>
      <c r="N25" s="57"/>
      <c r="O25" s="28"/>
      <c r="P25" s="7"/>
    </row>
    <row r="26" spans="1:16" ht="18" customHeight="1" thickBot="1" x14ac:dyDescent="0.35">
      <c r="A26" s="7"/>
      <c r="B26" s="58"/>
      <c r="C26" s="58"/>
      <c r="D26" s="59"/>
      <c r="E26" s="60"/>
      <c r="F26" s="27">
        <f>Opportunities_table[[#This Row],[SIZE OF DEAL]]*Opportunities_table[[#This Row],[PROBABILITY 
OF DEAL]]</f>
        <v>0</v>
      </c>
      <c r="G26" s="58"/>
      <c r="H26" s="68"/>
      <c r="I26" s="61"/>
      <c r="J26" s="61"/>
      <c r="K26" s="62"/>
      <c r="L26" s="62"/>
      <c r="M26" s="62"/>
      <c r="N26" s="62"/>
      <c r="O26" s="58"/>
      <c r="P26" s="7"/>
    </row>
    <row r="27" spans="1:16" ht="24" customHeight="1" thickBot="1" x14ac:dyDescent="0.35">
      <c r="A27" s="7"/>
      <c r="B27" s="83">
        <f>SUBTOTAL(103,Opportunities_table[DEAL TITLE])</f>
        <v>10</v>
      </c>
      <c r="C27" s="23"/>
      <c r="D27" s="39">
        <f>SUM(D4:D26)</f>
        <v>26200000</v>
      </c>
      <c r="E27" s="40">
        <f>SUBTOTAL(101,Opportunities_table[PROBABILITY 
OF DEAL])</f>
        <v>0.503</v>
      </c>
      <c r="F27" s="41">
        <f>SUM(F4:F26)</f>
        <v>13750000</v>
      </c>
      <c r="G27" s="23"/>
      <c r="H27" s="23"/>
      <c r="I27" s="24"/>
      <c r="J27" s="24"/>
      <c r="K27" s="25"/>
      <c r="L27" s="25"/>
      <c r="M27" s="25"/>
      <c r="N27" s="25"/>
      <c r="O27" s="26"/>
      <c r="P27" s="7"/>
    </row>
    <row r="28" spans="1:16" x14ac:dyDescent="0.2">
      <c r="C28" s="86"/>
    </row>
    <row r="29" spans="1:16" ht="30" customHeight="1" x14ac:dyDescent="0.3">
      <c r="A29" s="7"/>
      <c r="B29" s="87" t="s">
        <v>102</v>
      </c>
      <c r="C29" s="8"/>
      <c r="D29" s="7"/>
      <c r="E29" s="7"/>
      <c r="F29" s="7"/>
      <c r="G29" s="9"/>
      <c r="H29" s="9"/>
      <c r="I29" s="9"/>
      <c r="J29" s="9"/>
      <c r="K29" s="7"/>
    </row>
    <row r="30" spans="1:16" ht="17.25" x14ac:dyDescent="0.25">
      <c r="B30" s="11" t="s">
        <v>95</v>
      </c>
      <c r="C30" s="17"/>
      <c r="D30" s="3"/>
      <c r="E30" s="11" t="s">
        <v>96</v>
      </c>
      <c r="F30" s="17"/>
      <c r="G30" s="5"/>
      <c r="H30" s="5"/>
      <c r="I30" s="1"/>
      <c r="J30" s="1"/>
    </row>
    <row r="31" spans="1:16" x14ac:dyDescent="0.2">
      <c r="B31" s="70" t="s">
        <v>37</v>
      </c>
      <c r="C31" s="79">
        <f>COUNTIF(Opportunities_table[DEAL STAGE],B31)</f>
        <v>1</v>
      </c>
      <c r="D31" s="3"/>
      <c r="E31" s="65" t="s">
        <v>51</v>
      </c>
      <c r="F31" s="80">
        <f>COUNTIF(Opportunities_table[DEAL 
STATUS],E31)</f>
        <v>4</v>
      </c>
      <c r="G31" s="5"/>
      <c r="H31" s="5"/>
      <c r="I31" s="1"/>
      <c r="J31" s="1"/>
    </row>
    <row r="32" spans="1:16" x14ac:dyDescent="0.2">
      <c r="B32" s="72" t="s">
        <v>38</v>
      </c>
      <c r="C32" s="79">
        <f>COUNTIF(Opportunities_table[DEAL STAGE],B32)</f>
        <v>1</v>
      </c>
      <c r="D32" s="3"/>
      <c r="E32" s="65" t="s">
        <v>52</v>
      </c>
      <c r="F32" s="80">
        <f>COUNTIF(Opportunities_table[DEAL 
STATUS],E32)</f>
        <v>2</v>
      </c>
      <c r="G32" s="5"/>
      <c r="H32" s="5"/>
      <c r="I32" s="1"/>
      <c r="J32" s="1"/>
    </row>
    <row r="33" spans="2:10" x14ac:dyDescent="0.2">
      <c r="B33" s="73" t="s">
        <v>41</v>
      </c>
      <c r="C33" s="79">
        <f>COUNTIF(Opportunities_table[DEAL STAGE],B33)</f>
        <v>2</v>
      </c>
      <c r="D33" s="3"/>
      <c r="E33" s="65" t="s">
        <v>53</v>
      </c>
      <c r="F33" s="80">
        <f>COUNTIF(Opportunities_table[DEAL 
STATUS],E33)</f>
        <v>4</v>
      </c>
      <c r="G33" s="5"/>
      <c r="H33" s="5"/>
      <c r="I33" s="1"/>
      <c r="J33" s="1"/>
    </row>
    <row r="34" spans="2:10" x14ac:dyDescent="0.2">
      <c r="B34" s="74" t="s">
        <v>39</v>
      </c>
      <c r="C34" s="79">
        <f>COUNTIF(Opportunities_table[DEAL STAGE],B34)</f>
        <v>4</v>
      </c>
      <c r="D34" s="3"/>
      <c r="E34" s="4"/>
      <c r="F34" s="5"/>
      <c r="G34" s="5"/>
      <c r="H34" s="5"/>
      <c r="I34" s="1"/>
      <c r="J34" s="1"/>
    </row>
    <row r="35" spans="2:10" x14ac:dyDescent="0.2">
      <c r="B35" s="75" t="s">
        <v>40</v>
      </c>
      <c r="C35" s="79">
        <f>COUNTIF(Opportunities_table[DEAL STAGE],B35)</f>
        <v>2</v>
      </c>
      <c r="D35" s="3"/>
      <c r="E35" s="4"/>
      <c r="F35" s="5"/>
      <c r="G35" s="5"/>
      <c r="H35" s="5"/>
      <c r="I35" s="1"/>
      <c r="J35" s="1"/>
    </row>
    <row r="37" spans="2:10" ht="17.25" x14ac:dyDescent="0.2">
      <c r="B37" s="11" t="s">
        <v>100</v>
      </c>
    </row>
    <row r="38" spans="2:10" x14ac:dyDescent="0.2">
      <c r="B38" s="70" t="s">
        <v>37</v>
      </c>
      <c r="C38" s="85">
        <f>SUMIF(Opportunities_table[DEAL STAGE],B38,Opportunities_table[SIZE OF DEAL])</f>
        <v>1600000</v>
      </c>
    </row>
    <row r="39" spans="2:10" x14ac:dyDescent="0.2">
      <c r="B39" s="72" t="s">
        <v>38</v>
      </c>
      <c r="C39" s="85">
        <f>SUMIF(Opportunities_table[DEAL STAGE],B39,Opportunities_table[SIZE OF DEAL])</f>
        <v>2500000</v>
      </c>
    </row>
    <row r="40" spans="2:10" x14ac:dyDescent="0.2">
      <c r="B40" s="73" t="s">
        <v>41</v>
      </c>
      <c r="C40" s="85">
        <f>SUMIF(Opportunities_table[DEAL STAGE],B40,Opportunities_table[SIZE OF DEAL])</f>
        <v>1750000</v>
      </c>
    </row>
    <row r="41" spans="2:10" x14ac:dyDescent="0.2">
      <c r="B41" s="74" t="s">
        <v>39</v>
      </c>
      <c r="C41" s="85">
        <f>SUMIF(Opportunities_table[DEAL STAGE],B41,Opportunities_table[SIZE OF DEAL])</f>
        <v>15600000</v>
      </c>
    </row>
    <row r="42" spans="2:10" x14ac:dyDescent="0.2">
      <c r="B42" s="75" t="s">
        <v>40</v>
      </c>
      <c r="C42" s="85">
        <f>SUMIF(Opportunities_table[DEAL STAGE],B42,Opportunities_table[SIZE OF DEAL])</f>
        <v>4750000</v>
      </c>
    </row>
    <row r="43" spans="2:10" x14ac:dyDescent="0.2">
      <c r="C43" s="86"/>
    </row>
  </sheetData>
  <phoneticPr fontId="12" type="noConversion"/>
  <conditionalFormatting sqref="B31:B35">
    <cfRule type="containsText" dxfId="20" priority="6" operator="containsText" text="Closed - Lost">
      <formula>NOT(ISERROR(SEARCH("Closed - Lost",B31)))</formula>
    </cfRule>
    <cfRule type="containsText" dxfId="19" priority="7" operator="containsText" text="Closed - Won">
      <formula>NOT(ISERROR(SEARCH("Closed - Won",B31)))</formula>
    </cfRule>
    <cfRule type="containsText" dxfId="18" priority="8" operator="containsText" text="Negotiating">
      <formula>NOT(ISERROR(SEARCH("Negotiating",B31)))</formula>
    </cfRule>
    <cfRule type="containsText" dxfId="17" priority="9" operator="containsText" text="Proposal">
      <formula>NOT(ISERROR(SEARCH("Proposal",B31)))</formula>
    </cfRule>
    <cfRule type="containsText" dxfId="16" priority="10" operator="containsText" text="Qualification">
      <formula>NOT(ISERROR(SEARCH("Qualification",B31)))</formula>
    </cfRule>
  </conditionalFormatting>
  <conditionalFormatting sqref="B38:B42">
    <cfRule type="containsText" dxfId="15" priority="1" operator="containsText" text="Closed - Lost">
      <formula>NOT(ISERROR(SEARCH("Closed - Lost",B38)))</formula>
    </cfRule>
    <cfRule type="containsText" dxfId="14" priority="2" operator="containsText" text="Closed - Won">
      <formula>NOT(ISERROR(SEARCH("Closed - Won",B38)))</formula>
    </cfRule>
    <cfRule type="containsText" dxfId="13" priority="3" operator="containsText" text="Negotiating">
      <formula>NOT(ISERROR(SEARCH("Negotiating",B38)))</formula>
    </cfRule>
    <cfRule type="containsText" dxfId="12" priority="4" operator="containsText" text="Proposal">
      <formula>NOT(ISERROR(SEARCH("Proposal",B38)))</formula>
    </cfRule>
    <cfRule type="containsText" dxfId="11" priority="5" operator="containsText" text="Qualification">
      <formula>NOT(ISERROR(SEARCH("Qualification",B38)))</formula>
    </cfRule>
  </conditionalFormatting>
  <conditionalFormatting sqref="E31:E33">
    <cfRule type="containsText" dxfId="10" priority="11" operator="containsText" text="WON">
      <formula>NOT(ISERROR(SEARCH("WON",E31)))</formula>
    </cfRule>
    <cfRule type="containsText" dxfId="9" priority="12" operator="containsText" text="LOST">
      <formula>NOT(ISERROR(SEARCH("LOST",E31)))</formula>
    </cfRule>
    <cfRule type="containsText" dxfId="8" priority="13" operator="containsText" text="OPEN">
      <formula>NOT(ISERROR(SEARCH("OPEN",E31)))</formula>
    </cfRule>
  </conditionalFormatting>
  <conditionalFormatting sqref="Q4:Q8 G4:G26">
    <cfRule type="containsText" dxfId="7" priority="14" operator="containsText" text="Closed - Lost">
      <formula>NOT(ISERROR(SEARCH("Closed - Lost",G4)))</formula>
    </cfRule>
    <cfRule type="containsText" dxfId="6" priority="15" operator="containsText" text="Closed - Won">
      <formula>NOT(ISERROR(SEARCH("Closed - Won",G4)))</formula>
    </cfRule>
    <cfRule type="containsText" dxfId="5" priority="16" operator="containsText" text="Negotiating">
      <formula>NOT(ISERROR(SEARCH("Negotiating",G4)))</formula>
    </cfRule>
    <cfRule type="containsText" dxfId="4" priority="17" operator="containsText" text="Proposal">
      <formula>NOT(ISERROR(SEARCH("Proposal",G4)))</formula>
    </cfRule>
    <cfRule type="containsText" dxfId="3" priority="18" operator="containsText" text="Qualification">
      <formula>NOT(ISERROR(SEARCH("Qualification",G4)))</formula>
    </cfRule>
  </conditionalFormatting>
  <conditionalFormatting sqref="S4:S6 H4:H26">
    <cfRule type="containsText" dxfId="2" priority="22" operator="containsText" text="WON">
      <formula>NOT(ISERROR(SEARCH("WON",H4)))</formula>
    </cfRule>
    <cfRule type="containsText" dxfId="1" priority="23" operator="containsText" text="LOST">
      <formula>NOT(ISERROR(SEARCH("LOST",H4)))</formula>
    </cfRule>
    <cfRule type="containsText" dxfId="0" priority="24" operator="containsText" text="OPEN">
      <formula>NOT(ISERROR(SEARCH("OPEN",H4)))</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12" customWidth="1"/>
    <col min="2" max="2" width="88.375" style="12" customWidth="1"/>
    <col min="3" max="16384" width="10.875" style="12"/>
  </cols>
  <sheetData>
    <row r="1" spans="2:2" ht="20.100000000000001" customHeight="1" x14ac:dyDescent="0.25"/>
    <row r="2" spans="2:2" ht="105" customHeight="1" x14ac:dyDescent="0.25">
      <c r="B2" s="13"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CRM Dashboard</vt:lpstr>
      <vt:lpstr>Leads</vt:lpstr>
      <vt:lpstr>Opportunities</vt:lpstr>
      <vt:lpstr>- Disclaimer -</vt:lpstr>
      <vt:lpstr>LEADS_table</vt:lpstr>
      <vt:lpstr>'CRM Dashboard'!Print_Area</vt:lpstr>
      <vt:lpstr>Leads!Print_Area</vt:lpstr>
      <vt:lpstr>Opportunities!Print_Area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2025-05-30T22:14:03Z</dcterms:modified>
</cp:coreProperties>
</file>