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nglish\Free Microsoft Office Templates\new files\"/>
    </mc:Choice>
  </mc:AlternateContent>
  <bookViews>
    <workbookView xWindow="0" yWindow="0" windowWidth="23040" windowHeight="9024"/>
  </bookViews>
  <sheets>
    <sheet name="Loan Amortization Schedule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G169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E9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D26" i="1"/>
  <c r="F26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D34" i="1"/>
  <c r="F34" i="1"/>
  <c r="D35" i="1"/>
  <c r="F35" i="1"/>
  <c r="D36" i="1"/>
  <c r="F36" i="1"/>
  <c r="D37" i="1"/>
  <c r="F37" i="1"/>
  <c r="D38" i="1"/>
  <c r="F38" i="1"/>
  <c r="D39" i="1"/>
  <c r="F39" i="1"/>
  <c r="D40" i="1"/>
  <c r="F40" i="1"/>
  <c r="D41" i="1"/>
  <c r="F41" i="1"/>
  <c r="D42" i="1"/>
  <c r="F42" i="1"/>
  <c r="D43" i="1"/>
  <c r="F43" i="1"/>
  <c r="D44" i="1"/>
  <c r="F44" i="1"/>
  <c r="D45" i="1"/>
  <c r="F45" i="1"/>
  <c r="D46" i="1"/>
  <c r="F46" i="1"/>
  <c r="D47" i="1"/>
  <c r="F47" i="1"/>
  <c r="D48" i="1"/>
  <c r="F48" i="1"/>
  <c r="D49" i="1"/>
  <c r="F49" i="1"/>
  <c r="D50" i="1"/>
  <c r="F50" i="1"/>
  <c r="D51" i="1"/>
  <c r="F51" i="1"/>
  <c r="D52" i="1"/>
  <c r="F52" i="1"/>
  <c r="D53" i="1"/>
  <c r="F53" i="1"/>
  <c r="D54" i="1"/>
  <c r="F54" i="1"/>
  <c r="D55" i="1"/>
  <c r="F55" i="1"/>
  <c r="D56" i="1"/>
  <c r="F56" i="1"/>
  <c r="D57" i="1"/>
  <c r="F57" i="1"/>
  <c r="D58" i="1"/>
  <c r="F58" i="1"/>
  <c r="D59" i="1"/>
  <c r="F59" i="1"/>
  <c r="D60" i="1"/>
  <c r="F60" i="1"/>
  <c r="D61" i="1"/>
  <c r="F61" i="1"/>
  <c r="D62" i="1"/>
  <c r="F62" i="1"/>
  <c r="D63" i="1"/>
  <c r="F63" i="1"/>
  <c r="D64" i="1"/>
  <c r="F64" i="1"/>
  <c r="D65" i="1"/>
  <c r="F65" i="1"/>
  <c r="D66" i="1"/>
  <c r="F66" i="1"/>
  <c r="D67" i="1"/>
  <c r="F67" i="1"/>
  <c r="D68" i="1"/>
  <c r="F68" i="1"/>
  <c r="D69" i="1"/>
  <c r="F69" i="1"/>
  <c r="D70" i="1"/>
  <c r="F70" i="1"/>
  <c r="D71" i="1"/>
  <c r="F71" i="1"/>
  <c r="D72" i="1"/>
  <c r="F72" i="1"/>
  <c r="D73" i="1"/>
  <c r="F73" i="1"/>
  <c r="D74" i="1"/>
  <c r="F74" i="1"/>
  <c r="D75" i="1"/>
  <c r="F75" i="1"/>
  <c r="D76" i="1"/>
  <c r="F76" i="1"/>
  <c r="D77" i="1"/>
  <c r="F77" i="1"/>
  <c r="D78" i="1"/>
  <c r="F78" i="1"/>
  <c r="D79" i="1"/>
  <c r="F79" i="1"/>
  <c r="D80" i="1"/>
  <c r="F80" i="1"/>
  <c r="D81" i="1"/>
  <c r="F81" i="1"/>
  <c r="D82" i="1"/>
  <c r="F82" i="1"/>
  <c r="D83" i="1"/>
  <c r="F83" i="1"/>
  <c r="D84" i="1"/>
  <c r="F84" i="1"/>
  <c r="D85" i="1"/>
  <c r="F85" i="1"/>
  <c r="D86" i="1"/>
  <c r="F86" i="1"/>
  <c r="D87" i="1"/>
  <c r="F87" i="1"/>
  <c r="D88" i="1"/>
  <c r="F88" i="1"/>
  <c r="D89" i="1"/>
  <c r="F89" i="1"/>
  <c r="D90" i="1"/>
  <c r="F90" i="1"/>
  <c r="D91" i="1"/>
  <c r="F91" i="1"/>
  <c r="D92" i="1"/>
  <c r="F92" i="1"/>
  <c r="D93" i="1"/>
  <c r="F93" i="1"/>
  <c r="D94" i="1"/>
  <c r="F94" i="1"/>
  <c r="D95" i="1"/>
  <c r="F95" i="1"/>
  <c r="D96" i="1"/>
  <c r="F96" i="1"/>
  <c r="D97" i="1"/>
  <c r="F97" i="1"/>
  <c r="D98" i="1"/>
  <c r="F98" i="1"/>
  <c r="D99" i="1"/>
  <c r="F99" i="1"/>
  <c r="D100" i="1"/>
  <c r="F100" i="1"/>
  <c r="D101" i="1"/>
  <c r="F101" i="1"/>
  <c r="D102" i="1"/>
  <c r="F102" i="1"/>
  <c r="D103" i="1"/>
  <c r="F103" i="1"/>
  <c r="D104" i="1"/>
  <c r="F104" i="1"/>
  <c r="D105" i="1"/>
  <c r="F105" i="1"/>
  <c r="D106" i="1"/>
  <c r="F106" i="1"/>
  <c r="D107" i="1"/>
  <c r="F107" i="1"/>
  <c r="D108" i="1"/>
  <c r="F108" i="1"/>
  <c r="D109" i="1"/>
  <c r="F109" i="1"/>
  <c r="D110" i="1"/>
  <c r="F110" i="1"/>
  <c r="D111" i="1"/>
  <c r="F111" i="1"/>
  <c r="D112" i="1"/>
  <c r="F112" i="1"/>
  <c r="D113" i="1"/>
  <c r="F113" i="1"/>
  <c r="D114" i="1"/>
  <c r="F114" i="1"/>
  <c r="D115" i="1"/>
  <c r="F115" i="1"/>
  <c r="D116" i="1"/>
  <c r="F116" i="1"/>
  <c r="D117" i="1"/>
  <c r="F117" i="1"/>
  <c r="D118" i="1"/>
  <c r="F118" i="1"/>
  <c r="D119" i="1"/>
  <c r="F119" i="1"/>
  <c r="D120" i="1"/>
  <c r="F120" i="1"/>
  <c r="D121" i="1"/>
  <c r="F121" i="1"/>
  <c r="D122" i="1"/>
  <c r="F122" i="1"/>
  <c r="D123" i="1"/>
  <c r="F123" i="1"/>
  <c r="D124" i="1"/>
  <c r="F124" i="1"/>
  <c r="D125" i="1"/>
  <c r="F125" i="1"/>
  <c r="D126" i="1"/>
  <c r="F126" i="1"/>
  <c r="D127" i="1"/>
  <c r="F127" i="1"/>
  <c r="D128" i="1"/>
  <c r="F128" i="1"/>
  <c r="D129" i="1"/>
  <c r="F129" i="1"/>
  <c r="D130" i="1"/>
  <c r="F130" i="1"/>
  <c r="D131" i="1"/>
  <c r="F131" i="1"/>
  <c r="D132" i="1"/>
  <c r="F132" i="1"/>
  <c r="D133" i="1"/>
  <c r="F133" i="1"/>
  <c r="D134" i="1"/>
  <c r="F134" i="1"/>
  <c r="D135" i="1"/>
  <c r="F135" i="1"/>
  <c r="D136" i="1"/>
  <c r="F136" i="1"/>
  <c r="D137" i="1"/>
  <c r="F137" i="1"/>
  <c r="D138" i="1"/>
  <c r="F138" i="1"/>
  <c r="D139" i="1"/>
  <c r="F139" i="1"/>
  <c r="D140" i="1"/>
  <c r="F140" i="1"/>
  <c r="D141" i="1"/>
  <c r="F141" i="1"/>
  <c r="D142" i="1"/>
  <c r="F142" i="1"/>
  <c r="D143" i="1"/>
  <c r="F143" i="1"/>
  <c r="D144" i="1"/>
  <c r="F144" i="1"/>
  <c r="D145" i="1"/>
  <c r="F145" i="1"/>
  <c r="D146" i="1"/>
  <c r="F146" i="1"/>
  <c r="D147" i="1"/>
  <c r="F147" i="1"/>
  <c r="D148" i="1"/>
  <c r="F148" i="1"/>
  <c r="D149" i="1"/>
  <c r="F149" i="1"/>
  <c r="D150" i="1"/>
  <c r="F150" i="1"/>
  <c r="D151" i="1"/>
  <c r="F151" i="1"/>
  <c r="D152" i="1"/>
  <c r="F152" i="1"/>
  <c r="D153" i="1"/>
  <c r="F153" i="1"/>
  <c r="D154" i="1"/>
  <c r="F154" i="1"/>
  <c r="D155" i="1"/>
  <c r="F155" i="1"/>
  <c r="D156" i="1"/>
  <c r="F156" i="1"/>
  <c r="D157" i="1"/>
  <c r="F157" i="1"/>
  <c r="D158" i="1"/>
  <c r="F158" i="1"/>
  <c r="D159" i="1"/>
  <c r="F159" i="1"/>
  <c r="D160" i="1"/>
  <c r="F160" i="1"/>
  <c r="D161" i="1"/>
  <c r="F161" i="1"/>
  <c r="D162" i="1"/>
  <c r="F162" i="1"/>
  <c r="D163" i="1"/>
  <c r="F163" i="1"/>
  <c r="D164" i="1"/>
  <c r="F164" i="1"/>
  <c r="D165" i="1"/>
  <c r="F165" i="1"/>
  <c r="D166" i="1"/>
  <c r="F166" i="1"/>
  <c r="D167" i="1"/>
  <c r="F167" i="1"/>
  <c r="D168" i="1"/>
  <c r="F168" i="1"/>
  <c r="D169" i="1"/>
  <c r="F169" i="1"/>
  <c r="D170" i="1"/>
  <c r="F170" i="1"/>
  <c r="D171" i="1"/>
  <c r="F171" i="1"/>
  <c r="D172" i="1"/>
  <c r="F172" i="1"/>
  <c r="D173" i="1"/>
  <c r="F173" i="1"/>
  <c r="D174" i="1"/>
  <c r="F174" i="1"/>
  <c r="D175" i="1"/>
  <c r="F175" i="1"/>
  <c r="D176" i="1"/>
  <c r="F176" i="1"/>
  <c r="D177" i="1"/>
  <c r="F177" i="1"/>
  <c r="D178" i="1"/>
  <c r="F178" i="1"/>
  <c r="D179" i="1"/>
  <c r="F179" i="1"/>
  <c r="D180" i="1"/>
  <c r="F180" i="1"/>
  <c r="D181" i="1"/>
  <c r="F181" i="1"/>
  <c r="D182" i="1"/>
  <c r="F182" i="1"/>
  <c r="D183" i="1"/>
  <c r="F183" i="1"/>
  <c r="D184" i="1"/>
  <c r="F184" i="1"/>
  <c r="D185" i="1"/>
  <c r="F185" i="1"/>
  <c r="D186" i="1"/>
  <c r="F186" i="1"/>
  <c r="D187" i="1"/>
  <c r="F187" i="1"/>
  <c r="D188" i="1"/>
  <c r="F188" i="1"/>
  <c r="D189" i="1"/>
  <c r="F189" i="1"/>
  <c r="D190" i="1"/>
  <c r="F190" i="1"/>
  <c r="D191" i="1"/>
  <c r="F191" i="1"/>
  <c r="D192" i="1"/>
  <c r="F192" i="1"/>
  <c r="D193" i="1"/>
  <c r="F193" i="1"/>
  <c r="G14" i="1"/>
  <c r="I14" i="1"/>
  <c r="H14" i="1"/>
  <c r="H15" i="1"/>
  <c r="I15" i="1"/>
  <c r="G17" i="1"/>
  <c r="H17" i="1"/>
  <c r="H16" i="1"/>
  <c r="G16" i="1"/>
  <c r="I16" i="1"/>
  <c r="I17" i="1"/>
  <c r="H18" i="1"/>
  <c r="G18" i="1"/>
  <c r="H19" i="1"/>
  <c r="G19" i="1"/>
  <c r="I18" i="1"/>
  <c r="I19" i="1"/>
  <c r="H20" i="1"/>
  <c r="G20" i="1"/>
  <c r="I20" i="1"/>
  <c r="H21" i="1"/>
  <c r="G21" i="1"/>
  <c r="I21" i="1"/>
  <c r="G22" i="1"/>
  <c r="H22" i="1"/>
  <c r="I22" i="1"/>
  <c r="G23" i="1"/>
  <c r="H23" i="1"/>
  <c r="I23" i="1"/>
  <c r="H24" i="1"/>
  <c r="G24" i="1"/>
  <c r="I24" i="1"/>
  <c r="H25" i="1"/>
  <c r="G25" i="1"/>
  <c r="I25" i="1"/>
  <c r="G26" i="1"/>
  <c r="H26" i="1"/>
  <c r="I26" i="1"/>
  <c r="G27" i="1"/>
  <c r="H27" i="1"/>
  <c r="I27" i="1"/>
  <c r="H28" i="1"/>
  <c r="G28" i="1"/>
  <c r="I28" i="1"/>
  <c r="G29" i="1"/>
  <c r="I29" i="1"/>
  <c r="H29" i="1"/>
  <c r="H30" i="1"/>
  <c r="G30" i="1"/>
  <c r="I30" i="1"/>
  <c r="H31" i="1"/>
  <c r="G31" i="1"/>
  <c r="I31" i="1"/>
  <c r="H32" i="1"/>
  <c r="G32" i="1"/>
  <c r="I32" i="1"/>
  <c r="H33" i="1"/>
  <c r="G33" i="1"/>
  <c r="I33" i="1"/>
  <c r="G34" i="1"/>
  <c r="I34" i="1"/>
  <c r="H34" i="1"/>
  <c r="G35" i="1"/>
  <c r="I35" i="1"/>
  <c r="H35" i="1"/>
  <c r="G36" i="1"/>
  <c r="I36" i="1"/>
  <c r="H36" i="1"/>
  <c r="G37" i="1"/>
  <c r="I37" i="1"/>
  <c r="H37" i="1"/>
  <c r="H38" i="1"/>
  <c r="G38" i="1"/>
  <c r="I38" i="1"/>
  <c r="H39" i="1"/>
  <c r="G39" i="1"/>
  <c r="I39" i="1"/>
  <c r="H40" i="1"/>
  <c r="G40" i="1"/>
  <c r="I40" i="1"/>
  <c r="H41" i="1"/>
  <c r="G41" i="1"/>
  <c r="I41" i="1"/>
  <c r="H42" i="1"/>
  <c r="G42" i="1"/>
  <c r="I42" i="1"/>
  <c r="H43" i="1"/>
  <c r="G43" i="1"/>
  <c r="I43" i="1"/>
  <c r="H44" i="1"/>
  <c r="G44" i="1"/>
  <c r="I44" i="1"/>
  <c r="H45" i="1"/>
  <c r="G45" i="1"/>
  <c r="I45" i="1"/>
  <c r="H46" i="1"/>
  <c r="G46" i="1"/>
  <c r="I46" i="1"/>
  <c r="H47" i="1"/>
  <c r="G47" i="1"/>
  <c r="I47" i="1"/>
  <c r="G48" i="1"/>
  <c r="I48" i="1"/>
  <c r="H48" i="1"/>
  <c r="G49" i="1"/>
  <c r="I49" i="1"/>
  <c r="H49" i="1"/>
  <c r="G50" i="1"/>
  <c r="I50" i="1"/>
  <c r="H50" i="1"/>
  <c r="H51" i="1"/>
  <c r="G51" i="1"/>
  <c r="I51" i="1"/>
  <c r="G52" i="1"/>
  <c r="I52" i="1"/>
  <c r="H52" i="1"/>
  <c r="G53" i="1"/>
  <c r="I53" i="1"/>
  <c r="H53" i="1"/>
  <c r="G54" i="1"/>
  <c r="I54" i="1"/>
  <c r="H54" i="1"/>
  <c r="H55" i="1"/>
  <c r="G55" i="1"/>
  <c r="I55" i="1"/>
  <c r="H56" i="1"/>
  <c r="G56" i="1"/>
  <c r="I56" i="1"/>
  <c r="H57" i="1"/>
  <c r="G57" i="1"/>
  <c r="I57" i="1"/>
  <c r="G58" i="1"/>
  <c r="I58" i="1"/>
  <c r="H58" i="1"/>
  <c r="H59" i="1"/>
  <c r="G59" i="1"/>
  <c r="I59" i="1"/>
  <c r="H60" i="1"/>
  <c r="G60" i="1"/>
  <c r="I60" i="1"/>
  <c r="G61" i="1"/>
  <c r="I61" i="1"/>
  <c r="H61" i="1"/>
  <c r="G62" i="1"/>
  <c r="I62" i="1"/>
  <c r="H62" i="1"/>
  <c r="G63" i="1"/>
  <c r="I63" i="1"/>
  <c r="H63" i="1"/>
  <c r="G64" i="1"/>
  <c r="I64" i="1"/>
  <c r="H64" i="1"/>
  <c r="H65" i="1"/>
  <c r="G65" i="1"/>
  <c r="I65" i="1"/>
  <c r="G66" i="1"/>
  <c r="I66" i="1"/>
  <c r="H66" i="1"/>
  <c r="H67" i="1"/>
  <c r="G67" i="1"/>
  <c r="I67" i="1"/>
  <c r="H68" i="1"/>
  <c r="G68" i="1"/>
  <c r="I68" i="1"/>
  <c r="H69" i="1"/>
  <c r="G69" i="1"/>
  <c r="I69" i="1"/>
  <c r="G70" i="1"/>
  <c r="I70" i="1"/>
  <c r="H70" i="1"/>
  <c r="G71" i="1"/>
  <c r="I71" i="1"/>
  <c r="H71" i="1"/>
  <c r="H72" i="1"/>
  <c r="G72" i="1"/>
  <c r="I72" i="1"/>
  <c r="H73" i="1"/>
  <c r="G73" i="1"/>
  <c r="I73" i="1"/>
  <c r="G74" i="1"/>
  <c r="I74" i="1"/>
  <c r="H74" i="1"/>
  <c r="H75" i="1"/>
  <c r="G75" i="1"/>
  <c r="I75" i="1"/>
  <c r="G76" i="1"/>
  <c r="I76" i="1"/>
  <c r="H76" i="1"/>
  <c r="G77" i="1"/>
  <c r="I77" i="1"/>
  <c r="H77" i="1"/>
  <c r="G78" i="1"/>
  <c r="I78" i="1"/>
  <c r="H78" i="1"/>
  <c r="G79" i="1"/>
  <c r="I79" i="1"/>
  <c r="H79" i="1"/>
  <c r="G80" i="1"/>
  <c r="I80" i="1"/>
  <c r="H80" i="1"/>
  <c r="H81" i="1"/>
  <c r="G81" i="1"/>
  <c r="I81" i="1"/>
  <c r="H82" i="1"/>
  <c r="G82" i="1"/>
  <c r="I82" i="1"/>
  <c r="H83" i="1"/>
  <c r="G83" i="1"/>
  <c r="I83" i="1"/>
  <c r="H84" i="1"/>
  <c r="G84" i="1"/>
  <c r="I84" i="1"/>
  <c r="G85" i="1"/>
  <c r="I85" i="1"/>
  <c r="H85" i="1"/>
  <c r="H86" i="1"/>
  <c r="G86" i="1"/>
  <c r="I86" i="1"/>
  <c r="H87" i="1"/>
  <c r="G87" i="1"/>
  <c r="I87" i="1"/>
  <c r="G88" i="1"/>
  <c r="I88" i="1"/>
  <c r="H88" i="1"/>
  <c r="H89" i="1"/>
  <c r="G89" i="1"/>
  <c r="I89" i="1"/>
  <c r="G90" i="1"/>
  <c r="I90" i="1"/>
  <c r="H90" i="1"/>
  <c r="G91" i="1"/>
  <c r="I91" i="1"/>
  <c r="H91" i="1"/>
  <c r="H92" i="1"/>
  <c r="G92" i="1"/>
  <c r="I92" i="1"/>
  <c r="H93" i="1"/>
  <c r="G93" i="1"/>
  <c r="I93" i="1"/>
  <c r="H94" i="1"/>
  <c r="G94" i="1"/>
  <c r="I94" i="1"/>
  <c r="H95" i="1"/>
  <c r="G95" i="1"/>
  <c r="I95" i="1"/>
  <c r="H96" i="1"/>
  <c r="G96" i="1"/>
  <c r="I96" i="1"/>
  <c r="H97" i="1"/>
  <c r="G97" i="1"/>
  <c r="I97" i="1"/>
  <c r="H98" i="1"/>
  <c r="G98" i="1"/>
  <c r="I98" i="1"/>
  <c r="G99" i="1"/>
  <c r="I99" i="1"/>
  <c r="H99" i="1"/>
  <c r="H100" i="1"/>
  <c r="G100" i="1"/>
  <c r="I100" i="1"/>
  <c r="H101" i="1"/>
  <c r="G101" i="1"/>
  <c r="I101" i="1"/>
  <c r="H102" i="1"/>
  <c r="G102" i="1"/>
  <c r="I102" i="1"/>
  <c r="H103" i="1"/>
  <c r="G103" i="1"/>
  <c r="I103" i="1"/>
  <c r="G104" i="1"/>
  <c r="I104" i="1"/>
  <c r="H104" i="1"/>
  <c r="G105" i="1"/>
  <c r="I105" i="1"/>
  <c r="H105" i="1"/>
  <c r="G106" i="1"/>
  <c r="I106" i="1"/>
  <c r="H106" i="1"/>
  <c r="G107" i="1"/>
  <c r="I107" i="1"/>
  <c r="H107" i="1"/>
  <c r="G108" i="1"/>
  <c r="I108" i="1"/>
  <c r="H108" i="1"/>
  <c r="G109" i="1"/>
  <c r="I109" i="1"/>
  <c r="H109" i="1"/>
  <c r="G110" i="1"/>
  <c r="I110" i="1"/>
  <c r="H110" i="1"/>
  <c r="G111" i="1"/>
  <c r="I111" i="1"/>
  <c r="H111" i="1"/>
  <c r="G112" i="1"/>
  <c r="I112" i="1"/>
  <c r="H112" i="1"/>
  <c r="G113" i="1"/>
  <c r="I113" i="1"/>
  <c r="H113" i="1"/>
  <c r="G114" i="1"/>
  <c r="I114" i="1"/>
  <c r="H114" i="1"/>
  <c r="G115" i="1"/>
  <c r="I115" i="1"/>
  <c r="H115" i="1"/>
  <c r="H116" i="1"/>
  <c r="G116" i="1"/>
  <c r="I116" i="1"/>
  <c r="H117" i="1"/>
  <c r="G117" i="1"/>
  <c r="I117" i="1"/>
  <c r="H118" i="1"/>
  <c r="G118" i="1"/>
  <c r="I118" i="1"/>
  <c r="H119" i="1"/>
  <c r="G119" i="1"/>
  <c r="I119" i="1"/>
  <c r="H120" i="1"/>
  <c r="G120" i="1"/>
  <c r="I120" i="1"/>
  <c r="G121" i="1"/>
  <c r="I121" i="1"/>
  <c r="H121" i="1"/>
  <c r="H122" i="1"/>
  <c r="G122" i="1"/>
  <c r="I122" i="1"/>
  <c r="H123" i="1"/>
  <c r="G123" i="1"/>
  <c r="I123" i="1"/>
  <c r="G124" i="1"/>
  <c r="I124" i="1"/>
  <c r="H124" i="1"/>
  <c r="H125" i="1"/>
  <c r="G125" i="1"/>
  <c r="I125" i="1"/>
  <c r="H126" i="1"/>
  <c r="G126" i="1"/>
  <c r="I126" i="1"/>
  <c r="H127" i="1"/>
  <c r="G127" i="1"/>
  <c r="I127" i="1"/>
  <c r="G128" i="1"/>
  <c r="I128" i="1"/>
  <c r="H128" i="1"/>
  <c r="G129" i="1"/>
  <c r="I129" i="1"/>
  <c r="H129" i="1"/>
  <c r="H130" i="1"/>
  <c r="G130" i="1"/>
  <c r="I130" i="1"/>
  <c r="H131" i="1"/>
  <c r="G131" i="1"/>
  <c r="I131" i="1"/>
  <c r="G132" i="1"/>
  <c r="I132" i="1"/>
  <c r="H132" i="1"/>
  <c r="H133" i="1"/>
  <c r="G133" i="1"/>
  <c r="I133" i="1"/>
  <c r="G134" i="1"/>
  <c r="I134" i="1"/>
  <c r="H134" i="1"/>
  <c r="H135" i="1"/>
  <c r="G135" i="1"/>
  <c r="I135" i="1"/>
  <c r="G136" i="1"/>
  <c r="I136" i="1"/>
  <c r="H136" i="1"/>
  <c r="G137" i="1"/>
  <c r="I137" i="1"/>
  <c r="H137" i="1"/>
  <c r="H138" i="1"/>
  <c r="G138" i="1"/>
  <c r="I138" i="1"/>
  <c r="G139" i="1"/>
  <c r="I139" i="1"/>
  <c r="H139" i="1"/>
  <c r="G140" i="1"/>
  <c r="I140" i="1"/>
  <c r="H140" i="1"/>
  <c r="G141" i="1"/>
  <c r="I141" i="1"/>
  <c r="H141" i="1"/>
  <c r="G142" i="1"/>
  <c r="I142" i="1"/>
  <c r="H142" i="1"/>
  <c r="G143" i="1"/>
  <c r="I143" i="1"/>
  <c r="H143" i="1"/>
  <c r="H144" i="1"/>
  <c r="G144" i="1"/>
  <c r="I144" i="1"/>
  <c r="H145" i="1"/>
  <c r="G145" i="1"/>
  <c r="I145" i="1"/>
  <c r="G146" i="1"/>
  <c r="I146" i="1"/>
  <c r="H146" i="1"/>
  <c r="G147" i="1"/>
  <c r="I147" i="1"/>
  <c r="H147" i="1"/>
  <c r="H148" i="1"/>
  <c r="G148" i="1"/>
  <c r="I148" i="1"/>
  <c r="G149" i="1"/>
  <c r="I149" i="1"/>
  <c r="H149" i="1"/>
  <c r="G150" i="1"/>
  <c r="I150" i="1"/>
  <c r="H150" i="1"/>
  <c r="G151" i="1"/>
  <c r="I151" i="1"/>
  <c r="H151" i="1"/>
  <c r="G152" i="1"/>
  <c r="I152" i="1"/>
  <c r="H152" i="1"/>
  <c r="H153" i="1"/>
  <c r="G153" i="1"/>
  <c r="I153" i="1"/>
  <c r="G154" i="1"/>
  <c r="I154" i="1"/>
  <c r="H154" i="1"/>
  <c r="G155" i="1"/>
  <c r="I155" i="1"/>
  <c r="H155" i="1"/>
  <c r="H156" i="1"/>
  <c r="G156" i="1"/>
  <c r="I156" i="1"/>
  <c r="H157" i="1"/>
  <c r="G157" i="1"/>
  <c r="I157" i="1"/>
  <c r="G158" i="1"/>
  <c r="I158" i="1"/>
  <c r="H158" i="1"/>
  <c r="G159" i="1"/>
  <c r="I159" i="1"/>
  <c r="H159" i="1"/>
  <c r="H160" i="1"/>
  <c r="G160" i="1"/>
  <c r="I160" i="1"/>
  <c r="H161" i="1"/>
  <c r="G161" i="1"/>
  <c r="I161" i="1"/>
  <c r="H162" i="1"/>
  <c r="G162" i="1"/>
  <c r="I162" i="1"/>
  <c r="G163" i="1"/>
  <c r="I163" i="1"/>
  <c r="H163" i="1"/>
  <c r="H164" i="1"/>
  <c r="G164" i="1"/>
  <c r="I164" i="1"/>
  <c r="H165" i="1"/>
  <c r="G165" i="1"/>
  <c r="I165" i="1"/>
  <c r="G166" i="1"/>
  <c r="I166" i="1"/>
  <c r="H166" i="1"/>
  <c r="G167" i="1"/>
  <c r="I167" i="1"/>
  <c r="H167" i="1"/>
  <c r="G168" i="1"/>
  <c r="I168" i="1"/>
  <c r="H168" i="1"/>
  <c r="I169" i="1"/>
  <c r="H169" i="1"/>
  <c r="G170" i="1"/>
  <c r="I170" i="1"/>
  <c r="H170" i="1"/>
  <c r="G171" i="1"/>
  <c r="I171" i="1"/>
  <c r="H171" i="1"/>
  <c r="G172" i="1"/>
  <c r="I172" i="1"/>
  <c r="H172" i="1"/>
  <c r="H173" i="1"/>
  <c r="G173" i="1"/>
  <c r="I173" i="1"/>
  <c r="G174" i="1"/>
  <c r="I174" i="1"/>
  <c r="H174" i="1"/>
  <c r="H175" i="1"/>
  <c r="G175" i="1"/>
  <c r="I175" i="1"/>
  <c r="G176" i="1"/>
  <c r="I176" i="1"/>
  <c r="H176" i="1"/>
  <c r="G177" i="1"/>
  <c r="I177" i="1"/>
  <c r="H177" i="1"/>
  <c r="G178" i="1"/>
  <c r="I178" i="1"/>
  <c r="H178" i="1"/>
  <c r="G179" i="1"/>
  <c r="I179" i="1"/>
  <c r="H179" i="1"/>
  <c r="G180" i="1"/>
  <c r="I180" i="1"/>
  <c r="H180" i="1"/>
  <c r="G181" i="1"/>
  <c r="I181" i="1"/>
  <c r="H181" i="1"/>
  <c r="G182" i="1"/>
  <c r="I182" i="1"/>
  <c r="H182" i="1"/>
  <c r="G183" i="1"/>
  <c r="I183" i="1"/>
  <c r="H183" i="1"/>
  <c r="H184" i="1"/>
  <c r="G184" i="1"/>
  <c r="I184" i="1"/>
  <c r="G185" i="1"/>
  <c r="I185" i="1"/>
  <c r="H185" i="1"/>
  <c r="H186" i="1"/>
  <c r="G186" i="1"/>
  <c r="I186" i="1"/>
  <c r="G187" i="1"/>
  <c r="I187" i="1"/>
  <c r="H187" i="1"/>
  <c r="H188" i="1"/>
  <c r="G188" i="1"/>
  <c r="I188" i="1"/>
  <c r="G189" i="1"/>
  <c r="I189" i="1"/>
  <c r="H189" i="1"/>
  <c r="H190" i="1"/>
  <c r="G190" i="1"/>
  <c r="I190" i="1"/>
  <c r="H191" i="1"/>
  <c r="G191" i="1"/>
  <c r="I191" i="1"/>
  <c r="H192" i="1"/>
  <c r="G192" i="1"/>
  <c r="I192" i="1"/>
  <c r="G193" i="1"/>
  <c r="I193" i="1"/>
  <c r="H193" i="1"/>
</calcChain>
</file>

<file path=xl/sharedStrings.xml><?xml version="1.0" encoding="utf-8"?>
<sst xmlns="http://schemas.openxmlformats.org/spreadsheetml/2006/main" count="19" uniqueCount="19">
  <si>
    <t xml:space="preserve"> </t>
  </si>
  <si>
    <t>LOAN AMORTIZATION SCHEDULE</t>
  </si>
  <si>
    <t>PMT NO.</t>
  </si>
  <si>
    <t>PAYMENT DUE DATE</t>
  </si>
  <si>
    <t>PAYMENT AMOUNT</t>
  </si>
  <si>
    <t>ADDITIONAL PAYMENT</t>
  </si>
  <si>
    <t>TOTAL PAYMENT</t>
  </si>
  <si>
    <t>PRINCIPAL</t>
  </si>
  <si>
    <t>INTEREST</t>
  </si>
  <si>
    <t>BALANCE</t>
  </si>
  <si>
    <t>LOAN INFORMATION</t>
  </si>
  <si>
    <t>LOAN AMOUNT</t>
  </si>
  <si>
    <t>ANNUAL INTEREST RATE</t>
  </si>
  <si>
    <t>TERM OF LOAN IN YEARS</t>
  </si>
  <si>
    <t>NUMBER OF PAYMENTS</t>
  </si>
  <si>
    <t>START DATE OF LOAN</t>
  </si>
  <si>
    <t>MINIMUM MONTHLY PAYMENT</t>
  </si>
  <si>
    <t>LENDER NAME</t>
  </si>
  <si>
    <t>Or, Click Here to Create a Loan Amortization Schedule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</si>
</sst>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22"/>
      <color theme="5" tint="-0.249977111117893"/>
      <name val="Arial"/>
      <family val="2"/>
    </font>
    <font>
      <sz val="10"/>
      <color theme="1"/>
      <name val="Arial"/>
      <family val="2"/>
    </font>
    <font>
      <b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u/>
      <sz val="11"/>
      <color theme="10"/>
      <name val="Calibri"/>
      <family val="2"/>
      <scheme val="minor"/>
    </font>
    <font>
      <u/>
      <sz val="18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8" fontId="0" fillId="0" borderId="0" xfId="0" applyNumberForma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8" fontId="8" fillId="0" borderId="1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left"/>
    </xf>
    <xf numFmtId="44" fontId="8" fillId="0" borderId="6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14" fontId="8" fillId="0" borderId="8" xfId="0" applyNumberFormat="1" applyFont="1" applyFill="1" applyBorder="1" applyAlignment="1">
      <alignment horizontal="center"/>
    </xf>
    <xf numFmtId="8" fontId="8" fillId="0" borderId="8" xfId="0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44" fontId="8" fillId="0" borderId="9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4" fontId="3" fillId="4" borderId="0" xfId="1" applyNumberFormat="1" applyFont="1" applyFill="1" applyBorder="1" applyAlignment="1">
      <alignment horizontal="right" indent="1"/>
    </xf>
    <xf numFmtId="0" fontId="3" fillId="4" borderId="0" xfId="0" applyFont="1" applyFill="1" applyBorder="1" applyAlignment="1">
      <alignment horizontal="right" indent="1"/>
    </xf>
    <xf numFmtId="14" fontId="3" fillId="4" borderId="0" xfId="0" applyNumberFormat="1" applyFont="1" applyFill="1" applyBorder="1" applyAlignment="1">
      <alignment horizontal="right" indent="1"/>
    </xf>
    <xf numFmtId="44" fontId="3" fillId="4" borderId="0" xfId="1" applyFont="1" applyFill="1" applyBorder="1" applyAlignment="1">
      <alignment horizontal="right" indent="1"/>
    </xf>
    <xf numFmtId="0" fontId="5" fillId="4" borderId="0" xfId="0" applyFont="1" applyFill="1" applyBorder="1" applyAlignment="1">
      <alignment horizontal="right" vertical="center"/>
    </xf>
    <xf numFmtId="44" fontId="3" fillId="4" borderId="0" xfId="1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164" fontId="3" fillId="4" borderId="0" xfId="2" applyNumberFormat="1" applyFont="1" applyFill="1" applyBorder="1" applyAlignment="1">
      <alignment horizontal="right" indent="1"/>
    </xf>
    <xf numFmtId="0" fontId="0" fillId="0" borderId="0" xfId="0" applyAlignment="1">
      <alignment vertical="center"/>
    </xf>
    <xf numFmtId="0" fontId="7" fillId="3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indent="1"/>
    </xf>
    <xf numFmtId="0" fontId="4" fillId="2" borderId="0" xfId="0" applyFont="1" applyFill="1" applyBorder="1" applyAlignment="1">
      <alignment horizontal="left" vertical="center" indent="1"/>
    </xf>
    <xf numFmtId="0" fontId="9" fillId="4" borderId="10" xfId="0" applyFont="1" applyFill="1" applyBorder="1" applyAlignment="1">
      <alignment horizontal="left" indent="1"/>
    </xf>
    <xf numFmtId="0" fontId="9" fillId="4" borderId="0" xfId="0" applyFont="1" applyFill="1" applyBorder="1" applyAlignment="1">
      <alignment horizontal="left" indent="1"/>
    </xf>
    <xf numFmtId="0" fontId="5" fillId="4" borderId="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left" vertical="center" indent="1"/>
    </xf>
    <xf numFmtId="0" fontId="9" fillId="4" borderId="0" xfId="0" applyFont="1" applyFill="1" applyBorder="1" applyAlignment="1">
      <alignment horizontal="left" vertical="center" indent="1"/>
    </xf>
    <xf numFmtId="0" fontId="10" fillId="4" borderId="10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left" vertical="center" indent="1"/>
    </xf>
    <xf numFmtId="0" fontId="12" fillId="10" borderId="0" xfId="3" applyFont="1" applyFill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m/d/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top style="thin">
          <color theme="0" tint="-0.249977111117893"/>
        </top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martsheet.com/try-it?trp=8633&amp;utm_source=integrated+content&amp;utm_campaign=/free-Microsoft-Office-templates&amp;utm_medium=loan+amortization+schedule+template&amp;lx=X_yCY9mH5ywY9WKANazDY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6</xdr:col>
      <xdr:colOff>701040</xdr:colOff>
      <xdr:row>1</xdr:row>
      <xdr:rowOff>9847</xdr:rowOff>
    </xdr:to>
    <xdr:sp macro="" textlink="">
      <xdr:nvSpPr>
        <xdr:cNvPr id="2" name="Zone de texte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0" y="7620"/>
          <a:ext cx="5158740" cy="436567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400" b="1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400" b="1" u="none" strike="noStrike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400">
            <a:solidFill>
              <a:schemeClr val="bg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739140</xdr:colOff>
      <xdr:row>0</xdr:row>
      <xdr:rowOff>30480</xdr:rowOff>
    </xdr:from>
    <xdr:to>
      <xdr:col>8</xdr:col>
      <xdr:colOff>544856</xdr:colOff>
      <xdr:row>1</xdr:row>
      <xdr:rowOff>22860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840" y="30480"/>
          <a:ext cx="1863116" cy="4267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3:I193" totalsRowShown="0" headerRowDxfId="12" dataDxfId="10" headerRowBorderDxfId="11" tableBorderDxfId="9" totalsRowBorderDxfId="8">
  <autoFilter ref="B13:I19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PMT NO." dataDxfId="7">
      <calculatedColumnFormula>IF(AND($E$4&gt;0,B13&lt;=($E$6*$E$7)),B13+1,"")</calculatedColumnFormula>
    </tableColumn>
    <tableColumn id="2" name="PAYMENT DUE DATE" dataDxfId="6">
      <calculatedColumnFormula>IF($E$4&gt;1,EDATE(C13,1),"")</calculatedColumnFormula>
    </tableColumn>
    <tableColumn id="3" name="PAYMENT AMOUNT" dataDxfId="5">
      <calculatedColumnFormula>IF($E$4&gt;1,PMT($E$5/$E$7,$E$6*$E$7,-$E$4),"")</calculatedColumnFormula>
    </tableColumn>
    <tableColumn id="4" name="ADDITIONAL PAYMENT" dataDxfId="4"/>
    <tableColumn id="5" name="TOTAL PAYMENT" dataDxfId="3">
      <calculatedColumnFormula>IF($E$4&gt;1,D14+E14,"")</calculatedColumnFormula>
    </tableColumn>
    <tableColumn id="6" name="PRINCIPAL" dataDxfId="2">
      <calculatedColumnFormula>IF($E$4&gt;1,PPMT($E$5/$E$7,B14,$E$6*$E$7,-$E$4)+E14,"")</calculatedColumnFormula>
    </tableColumn>
    <tableColumn id="7" name="INTEREST" dataDxfId="1">
      <calculatedColumnFormula>IF($E$4&gt;1,IPMT($E$5/$E$7,B14,$E$6*$E$7,-$E$4),"")</calculatedColumnFormula>
    </tableColumn>
    <tableColumn id="8" name="BALANCE" dataDxfId="0">
      <calculatedColumnFormula>IF($E$4&gt;1,I13-G14,0)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martsheet.com/try-it?trp=8633&amp;utm_source=integrated+content&amp;utm_campaign=/free-Microsoft-Office-templates&amp;utm_medium=loan+amortization+schedule+template&amp;lx=X_yCY9mH5ywY9WKANazDYA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1:AA198"/>
  <sheetViews>
    <sheetView showGridLines="0" tabSelected="1" workbookViewId="0">
      <pane ySplit="2" topLeftCell="A36" activePane="bottomLeft" state="frozen"/>
      <selection pane="bottomLeft" activeCell="B195" sqref="B195:I197"/>
    </sheetView>
  </sheetViews>
  <sheetFormatPr defaultColWidth="8.77734375" defaultRowHeight="14.4" x14ac:dyDescent="0.3"/>
  <cols>
    <col min="1" max="1" width="1.33203125" customWidth="1"/>
    <col min="2" max="2" width="6.6640625" customWidth="1"/>
    <col min="3" max="3" width="12" customWidth="1"/>
    <col min="4" max="8" width="15" customWidth="1"/>
    <col min="9" max="9" width="15.6640625" customWidth="1"/>
    <col min="10" max="10" width="4.44140625" customWidth="1"/>
  </cols>
  <sheetData>
    <row r="1" spans="2:27" ht="34.200000000000003" customHeight="1" x14ac:dyDescent="0.3"/>
    <row r="2" spans="2:27" s="32" customFormat="1" ht="36" customHeight="1" x14ac:dyDescent="0.3">
      <c r="B2" s="33" t="s">
        <v>1</v>
      </c>
      <c r="C2" s="33"/>
      <c r="D2" s="33"/>
      <c r="E2" s="33"/>
      <c r="F2" s="33"/>
      <c r="G2" s="33"/>
      <c r="H2" s="33"/>
      <c r="I2" s="33"/>
    </row>
    <row r="3" spans="2:27" ht="18" customHeight="1" x14ac:dyDescent="0.3">
      <c r="B3" s="35" t="s">
        <v>10</v>
      </c>
      <c r="C3" s="36"/>
      <c r="D3" s="36"/>
      <c r="E3" s="36"/>
      <c r="F3" s="4"/>
      <c r="G3" s="5"/>
      <c r="H3" s="5"/>
      <c r="I3" s="5"/>
    </row>
    <row r="4" spans="2:27" ht="18" customHeight="1" x14ac:dyDescent="0.3">
      <c r="B4" s="37" t="s">
        <v>11</v>
      </c>
      <c r="C4" s="38"/>
      <c r="D4" s="39"/>
      <c r="E4" s="22">
        <v>100000</v>
      </c>
      <c r="F4" s="4"/>
      <c r="G4" s="4"/>
      <c r="H4" s="4"/>
      <c r="I4" s="4"/>
    </row>
    <row r="5" spans="2:27" ht="18" customHeight="1" x14ac:dyDescent="0.3">
      <c r="B5" s="37" t="s">
        <v>12</v>
      </c>
      <c r="C5" s="38"/>
      <c r="D5" s="39"/>
      <c r="E5" s="31">
        <v>5.8000000000000003E-2</v>
      </c>
      <c r="F5" s="4"/>
      <c r="G5" s="4"/>
      <c r="H5" s="4"/>
      <c r="I5" s="4"/>
    </row>
    <row r="6" spans="2:27" ht="18" customHeight="1" x14ac:dyDescent="0.3">
      <c r="B6" s="37" t="s">
        <v>13</v>
      </c>
      <c r="C6" s="38"/>
      <c r="D6" s="39"/>
      <c r="E6" s="23">
        <v>15</v>
      </c>
      <c r="F6" s="4"/>
      <c r="G6" s="4"/>
      <c r="H6" s="4"/>
      <c r="I6" s="4"/>
    </row>
    <row r="7" spans="2:27" ht="18" customHeight="1" x14ac:dyDescent="0.3">
      <c r="B7" s="37" t="s">
        <v>14</v>
      </c>
      <c r="C7" s="38"/>
      <c r="D7" s="39"/>
      <c r="E7" s="23">
        <v>12</v>
      </c>
      <c r="F7" s="4"/>
      <c r="G7" s="4"/>
      <c r="H7" s="4"/>
      <c r="I7" s="4"/>
    </row>
    <row r="8" spans="2:27" ht="18" customHeight="1" x14ac:dyDescent="0.3">
      <c r="B8" s="37" t="s">
        <v>15</v>
      </c>
      <c r="C8" s="38"/>
      <c r="D8" s="39"/>
      <c r="E8" s="24">
        <v>42675</v>
      </c>
      <c r="F8" s="4"/>
      <c r="G8" s="4"/>
      <c r="H8" s="4"/>
      <c r="I8" s="4"/>
    </row>
    <row r="9" spans="2:27" ht="18" customHeight="1" x14ac:dyDescent="0.3">
      <c r="B9" s="37" t="s">
        <v>16</v>
      </c>
      <c r="C9" s="38"/>
      <c r="D9" s="39"/>
      <c r="E9" s="25">
        <f>IF($E$4&gt;1,PMT($E$5/$E$7,$E$6*$E$7,-$E$4),"")</f>
        <v>833.0898521150483</v>
      </c>
      <c r="F9" s="4"/>
      <c r="G9" s="4"/>
      <c r="H9" s="4"/>
      <c r="I9" s="4"/>
    </row>
    <row r="10" spans="2:27" ht="7.95" customHeight="1" x14ac:dyDescent="0.3">
      <c r="B10" s="42"/>
      <c r="C10" s="43"/>
      <c r="D10" s="26"/>
      <c r="E10" s="27"/>
      <c r="F10" s="4"/>
      <c r="G10" s="4"/>
      <c r="H10" s="4"/>
      <c r="I10" s="4"/>
    </row>
    <row r="11" spans="2:27" ht="18" customHeight="1" x14ac:dyDescent="0.3">
      <c r="B11" s="40" t="s">
        <v>17</v>
      </c>
      <c r="C11" s="41"/>
      <c r="D11" s="34"/>
      <c r="E11" s="34"/>
      <c r="F11" s="4"/>
      <c r="G11" s="4"/>
      <c r="H11" s="4"/>
      <c r="I11" s="4"/>
    </row>
    <row r="12" spans="2:27" ht="10.95" customHeight="1" x14ac:dyDescent="0.3">
      <c r="B12" s="6"/>
      <c r="C12" s="4"/>
      <c r="D12" s="4"/>
      <c r="E12" s="4"/>
      <c r="F12" s="4"/>
      <c r="G12" s="4"/>
      <c r="H12" s="4"/>
      <c r="I12" s="4"/>
    </row>
    <row r="13" spans="2:27" s="3" customFormat="1" ht="40.049999999999997" customHeight="1" x14ac:dyDescent="0.3">
      <c r="B13" s="7" t="s">
        <v>2</v>
      </c>
      <c r="C13" s="20" t="s">
        <v>3</v>
      </c>
      <c r="D13" s="28" t="s">
        <v>4</v>
      </c>
      <c r="E13" s="29" t="s">
        <v>5</v>
      </c>
      <c r="F13" s="30" t="s">
        <v>6</v>
      </c>
      <c r="G13" s="21" t="s">
        <v>7</v>
      </c>
      <c r="H13" s="20" t="s">
        <v>8</v>
      </c>
      <c r="I13" s="8" t="s">
        <v>9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2:27" x14ac:dyDescent="0.3">
      <c r="B14" s="9">
        <f>IF(E4&gt;0,1,"")</f>
        <v>1</v>
      </c>
      <c r="C14" s="10">
        <f>IF($E$4&gt;1,EDATE(E8,1),"")</f>
        <v>42705</v>
      </c>
      <c r="D14" s="11">
        <f>IF($E$4&gt;1,PMT($E$5/$E$7,$E$6*$E$7,-$E$4),"")</f>
        <v>833.0898521150483</v>
      </c>
      <c r="E14" s="12">
        <v>0</v>
      </c>
      <c r="F14" s="11">
        <f>IF($E$4&gt;1,D14+E14,"")</f>
        <v>833.0898521150483</v>
      </c>
      <c r="G14" s="11">
        <f>IF($E$4&gt;1,PPMT($E$5/$E$7,B14,$E$6*$E$7,-$E$4)+E14,"")</f>
        <v>349.75651878171499</v>
      </c>
      <c r="H14" s="11">
        <f>IF($E$4&gt;1,IPMT($E$5/$E$7,B14,$E$6*$E$7,-$E$4),"")</f>
        <v>483.33333333333343</v>
      </c>
      <c r="I14" s="13">
        <f>IF($E$4&gt;1,E4-G14,0)</f>
        <v>99650.243481218291</v>
      </c>
    </row>
    <row r="15" spans="2:27" x14ac:dyDescent="0.3">
      <c r="B15" s="9">
        <f>IF(AND($E$4&gt;0,B14&lt;=($E$6*$E$7)),B14+1,"")</f>
        <v>2</v>
      </c>
      <c r="C15" s="10">
        <f>IF($E$4&gt;1,EDATE(C14,1),"")</f>
        <v>42736</v>
      </c>
      <c r="D15" s="11">
        <f>IF($E$4&gt;1,PMT($E$5/$E$7,$E$6*$E$7,-$E$4),"")</f>
        <v>833.0898521150483</v>
      </c>
      <c r="E15" s="14">
        <v>0</v>
      </c>
      <c r="F15" s="11">
        <f t="shared" ref="F15:F78" si="0">IF($E$4&gt;1,D15+E15,"")</f>
        <v>833.0898521150483</v>
      </c>
      <c r="G15" s="11">
        <f>IF($E$4&gt;1,PPMT($E$5/$E$7,B15,$E$6*$E$7,-$E$4)+E15,"")</f>
        <v>351.44700862249329</v>
      </c>
      <c r="H15" s="11">
        <f>IF($E$4&gt;1,IPMT($E$5/$E$7,B15,$E$6*$E$7,-$E$4),"")</f>
        <v>481.64284349255507</v>
      </c>
      <c r="I15" s="13">
        <f>IF($E$4&gt;1,I14-G15,0)</f>
        <v>99298.796472595801</v>
      </c>
    </row>
    <row r="16" spans="2:27" x14ac:dyDescent="0.3">
      <c r="B16" s="9">
        <f>IF(AND($E$4&gt;0,B15&lt;=($E$6*$E$7)),B15+1,"")</f>
        <v>3</v>
      </c>
      <c r="C16" s="10">
        <f t="shared" ref="C16:C79" si="1">IF($E$4&gt;1,EDATE(C15,1),"")</f>
        <v>42767</v>
      </c>
      <c r="D16" s="11">
        <f t="shared" ref="D16:D79" si="2">IF($E$4&gt;1,PMT($E$5/$E$7,$E$6*$E$7,-$E$4),"")</f>
        <v>833.0898521150483</v>
      </c>
      <c r="E16" s="14">
        <v>0</v>
      </c>
      <c r="F16" s="11">
        <f t="shared" si="0"/>
        <v>833.0898521150483</v>
      </c>
      <c r="G16" s="11">
        <f t="shared" ref="G16:G78" si="3">IF($E$4&gt;1,PPMT($E$5/$E$7,B16,$E$6*$E$7,-$E$4)+E16,"")</f>
        <v>353.14566916416862</v>
      </c>
      <c r="H16" s="11">
        <f t="shared" ref="H16:H79" si="4">IF($E$4&gt;1,IPMT($E$5/$E$7,B16,$E$6*$E$7,-$E$4),"")</f>
        <v>479.94418295087968</v>
      </c>
      <c r="I16" s="13">
        <f t="shared" ref="I16:I79" si="5">IF($E$4&gt;1,I15-G16,0)</f>
        <v>98945.650803431636</v>
      </c>
    </row>
    <row r="17" spans="2:9" x14ac:dyDescent="0.3">
      <c r="B17" s="9">
        <f>IF(AND($E$4&gt;0,B16&lt;=($E$6*$E$7)),B16+1,"")</f>
        <v>4</v>
      </c>
      <c r="C17" s="10">
        <f t="shared" si="1"/>
        <v>42795</v>
      </c>
      <c r="D17" s="11">
        <f t="shared" si="2"/>
        <v>833.0898521150483</v>
      </c>
      <c r="E17" s="14">
        <v>0</v>
      </c>
      <c r="F17" s="11">
        <f t="shared" si="0"/>
        <v>833.0898521150483</v>
      </c>
      <c r="G17" s="11">
        <f t="shared" si="3"/>
        <v>354.85253989846217</v>
      </c>
      <c r="H17" s="11">
        <f t="shared" si="4"/>
        <v>478.23731221658613</v>
      </c>
      <c r="I17" s="13">
        <f t="shared" si="5"/>
        <v>98590.798263533172</v>
      </c>
    </row>
    <row r="18" spans="2:9" x14ac:dyDescent="0.3">
      <c r="B18" s="9">
        <f t="shared" ref="B18:B80" si="6">IF(AND($E$4&gt;0,B17&lt;=($E$6*$E$7)),B17+1,"")</f>
        <v>5</v>
      </c>
      <c r="C18" s="10">
        <f t="shared" si="1"/>
        <v>42826</v>
      </c>
      <c r="D18" s="11">
        <f t="shared" si="2"/>
        <v>833.0898521150483</v>
      </c>
      <c r="E18" s="14">
        <v>0</v>
      </c>
      <c r="F18" s="11">
        <f t="shared" si="0"/>
        <v>833.0898521150483</v>
      </c>
      <c r="G18" s="11">
        <f t="shared" si="3"/>
        <v>356.56766050797137</v>
      </c>
      <c r="H18" s="11">
        <f t="shared" si="4"/>
        <v>476.52219160707693</v>
      </c>
      <c r="I18" s="13">
        <f t="shared" si="5"/>
        <v>98234.230603025208</v>
      </c>
    </row>
    <row r="19" spans="2:9" x14ac:dyDescent="0.3">
      <c r="B19" s="9">
        <f t="shared" si="6"/>
        <v>6</v>
      </c>
      <c r="C19" s="10">
        <f t="shared" si="1"/>
        <v>42856</v>
      </c>
      <c r="D19" s="11">
        <f t="shared" si="2"/>
        <v>833.0898521150483</v>
      </c>
      <c r="E19" s="14">
        <v>0</v>
      </c>
      <c r="F19" s="11">
        <f t="shared" si="0"/>
        <v>833.0898521150483</v>
      </c>
      <c r="G19" s="11">
        <f t="shared" si="3"/>
        <v>358.29107086709325</v>
      </c>
      <c r="H19" s="11">
        <f t="shared" si="4"/>
        <v>474.79878124795505</v>
      </c>
      <c r="I19" s="13">
        <f t="shared" si="5"/>
        <v>97875.939532158111</v>
      </c>
    </row>
    <row r="20" spans="2:9" x14ac:dyDescent="0.3">
      <c r="B20" s="9">
        <f t="shared" si="6"/>
        <v>7</v>
      </c>
      <c r="C20" s="10">
        <f t="shared" si="1"/>
        <v>42887</v>
      </c>
      <c r="D20" s="11">
        <f t="shared" si="2"/>
        <v>833.0898521150483</v>
      </c>
      <c r="E20" s="14">
        <v>0</v>
      </c>
      <c r="F20" s="11">
        <f t="shared" si="0"/>
        <v>833.0898521150483</v>
      </c>
      <c r="G20" s="11">
        <f t="shared" si="3"/>
        <v>360.02281104295088</v>
      </c>
      <c r="H20" s="11">
        <f t="shared" si="4"/>
        <v>473.06704107209742</v>
      </c>
      <c r="I20" s="13">
        <f t="shared" si="5"/>
        <v>97515.916721115165</v>
      </c>
    </row>
    <row r="21" spans="2:9" x14ac:dyDescent="0.3">
      <c r="B21" s="9">
        <f t="shared" si="6"/>
        <v>8</v>
      </c>
      <c r="C21" s="10">
        <f t="shared" si="1"/>
        <v>42917</v>
      </c>
      <c r="D21" s="11">
        <f t="shared" si="2"/>
        <v>833.0898521150483</v>
      </c>
      <c r="E21" s="14">
        <v>0</v>
      </c>
      <c r="F21" s="11">
        <f t="shared" si="0"/>
        <v>833.0898521150483</v>
      </c>
      <c r="G21" s="11">
        <f t="shared" si="3"/>
        <v>361.76292129632509</v>
      </c>
      <c r="H21" s="11">
        <f t="shared" si="4"/>
        <v>471.32693081872327</v>
      </c>
      <c r="I21" s="13">
        <f t="shared" si="5"/>
        <v>97154.153799818843</v>
      </c>
    </row>
    <row r="22" spans="2:9" x14ac:dyDescent="0.3">
      <c r="B22" s="9">
        <f t="shared" si="6"/>
        <v>9</v>
      </c>
      <c r="C22" s="10">
        <f t="shared" si="1"/>
        <v>42948</v>
      </c>
      <c r="D22" s="11">
        <f t="shared" si="2"/>
        <v>833.0898521150483</v>
      </c>
      <c r="E22" s="14">
        <v>0</v>
      </c>
      <c r="F22" s="11">
        <f t="shared" si="0"/>
        <v>833.0898521150483</v>
      </c>
      <c r="G22" s="11">
        <f t="shared" si="3"/>
        <v>363.51144208259069</v>
      </c>
      <c r="H22" s="11">
        <f t="shared" si="4"/>
        <v>469.57841003245761</v>
      </c>
      <c r="I22" s="13">
        <f t="shared" si="5"/>
        <v>96790.642357736258</v>
      </c>
    </row>
    <row r="23" spans="2:9" x14ac:dyDescent="0.3">
      <c r="B23" s="9">
        <f t="shared" si="6"/>
        <v>10</v>
      </c>
      <c r="C23" s="10">
        <f t="shared" si="1"/>
        <v>42979</v>
      </c>
      <c r="D23" s="11">
        <f t="shared" si="2"/>
        <v>833.0898521150483</v>
      </c>
      <c r="E23" s="14">
        <v>0</v>
      </c>
      <c r="F23" s="11">
        <f t="shared" si="0"/>
        <v>833.0898521150483</v>
      </c>
      <c r="G23" s="11">
        <f t="shared" si="3"/>
        <v>365.26841405265657</v>
      </c>
      <c r="H23" s="11">
        <f t="shared" si="4"/>
        <v>467.82143806239168</v>
      </c>
      <c r="I23" s="13">
        <f t="shared" si="5"/>
        <v>96425.373943683604</v>
      </c>
    </row>
    <row r="24" spans="2:9" x14ac:dyDescent="0.3">
      <c r="B24" s="9">
        <f t="shared" si="6"/>
        <v>11</v>
      </c>
      <c r="C24" s="10">
        <f t="shared" si="1"/>
        <v>43009</v>
      </c>
      <c r="D24" s="11">
        <f t="shared" si="2"/>
        <v>833.0898521150483</v>
      </c>
      <c r="E24" s="14">
        <v>0</v>
      </c>
      <c r="F24" s="11">
        <f t="shared" si="0"/>
        <v>833.0898521150483</v>
      </c>
      <c r="G24" s="11">
        <f t="shared" si="3"/>
        <v>367.03387805391105</v>
      </c>
      <c r="H24" s="11">
        <f t="shared" si="4"/>
        <v>466.05597406113725</v>
      </c>
      <c r="I24" s="13">
        <f t="shared" si="5"/>
        <v>96058.340065629687</v>
      </c>
    </row>
    <row r="25" spans="2:9" x14ac:dyDescent="0.3">
      <c r="B25" s="9">
        <f t="shared" si="6"/>
        <v>12</v>
      </c>
      <c r="C25" s="10">
        <f t="shared" si="1"/>
        <v>43040</v>
      </c>
      <c r="D25" s="11">
        <f t="shared" si="2"/>
        <v>833.0898521150483</v>
      </c>
      <c r="E25" s="14">
        <v>0</v>
      </c>
      <c r="F25" s="11">
        <f t="shared" si="0"/>
        <v>833.0898521150483</v>
      </c>
      <c r="G25" s="11">
        <f t="shared" si="3"/>
        <v>368.80787513117167</v>
      </c>
      <c r="H25" s="11">
        <f t="shared" si="4"/>
        <v>464.28197698387663</v>
      </c>
      <c r="I25" s="13">
        <f t="shared" si="5"/>
        <v>95689.532190498518</v>
      </c>
    </row>
    <row r="26" spans="2:9" x14ac:dyDescent="0.3">
      <c r="B26" s="9">
        <f t="shared" si="6"/>
        <v>13</v>
      </c>
      <c r="C26" s="10">
        <f t="shared" si="1"/>
        <v>43070</v>
      </c>
      <c r="D26" s="11">
        <f t="shared" si="2"/>
        <v>833.0898521150483</v>
      </c>
      <c r="E26" s="14">
        <v>0</v>
      </c>
      <c r="F26" s="11">
        <f t="shared" si="0"/>
        <v>833.0898521150483</v>
      </c>
      <c r="G26" s="11">
        <f t="shared" si="3"/>
        <v>370.59044652763896</v>
      </c>
      <c r="H26" s="11">
        <f t="shared" si="4"/>
        <v>462.49940558740934</v>
      </c>
      <c r="I26" s="13">
        <f t="shared" si="5"/>
        <v>95318.941743970878</v>
      </c>
    </row>
    <row r="27" spans="2:9" x14ac:dyDescent="0.3">
      <c r="B27" s="9">
        <f t="shared" si="6"/>
        <v>14</v>
      </c>
      <c r="C27" s="10">
        <f t="shared" si="1"/>
        <v>43101</v>
      </c>
      <c r="D27" s="11">
        <f t="shared" si="2"/>
        <v>833.0898521150483</v>
      </c>
      <c r="E27" s="14">
        <v>0</v>
      </c>
      <c r="F27" s="11">
        <f t="shared" si="0"/>
        <v>833.0898521150483</v>
      </c>
      <c r="G27" s="11">
        <f t="shared" si="3"/>
        <v>372.38163368585583</v>
      </c>
      <c r="H27" s="11">
        <f t="shared" si="4"/>
        <v>460.70821842919241</v>
      </c>
      <c r="I27" s="13">
        <f t="shared" si="5"/>
        <v>94946.56011028502</v>
      </c>
    </row>
    <row r="28" spans="2:9" x14ac:dyDescent="0.3">
      <c r="B28" s="9">
        <f t="shared" si="6"/>
        <v>15</v>
      </c>
      <c r="C28" s="10">
        <f t="shared" si="1"/>
        <v>43132</v>
      </c>
      <c r="D28" s="11">
        <f t="shared" si="2"/>
        <v>833.0898521150483</v>
      </c>
      <c r="E28" s="14">
        <v>0</v>
      </c>
      <c r="F28" s="11">
        <f t="shared" si="0"/>
        <v>833.0898521150483</v>
      </c>
      <c r="G28" s="11">
        <f t="shared" si="3"/>
        <v>374.18147824867089</v>
      </c>
      <c r="H28" s="11">
        <f t="shared" si="4"/>
        <v>458.90837386637742</v>
      </c>
      <c r="I28" s="13">
        <f t="shared" si="5"/>
        <v>94572.378632036343</v>
      </c>
    </row>
    <row r="29" spans="2:9" x14ac:dyDescent="0.3">
      <c r="B29" s="9">
        <f t="shared" si="6"/>
        <v>16</v>
      </c>
      <c r="C29" s="10">
        <f t="shared" si="1"/>
        <v>43160</v>
      </c>
      <c r="D29" s="11">
        <f t="shared" si="2"/>
        <v>833.0898521150483</v>
      </c>
      <c r="E29" s="14">
        <v>0</v>
      </c>
      <c r="F29" s="11">
        <f t="shared" si="0"/>
        <v>833.0898521150483</v>
      </c>
      <c r="G29" s="11">
        <f t="shared" si="3"/>
        <v>375.99002206020606</v>
      </c>
      <c r="H29" s="11">
        <f t="shared" si="4"/>
        <v>457.09983005484219</v>
      </c>
      <c r="I29" s="13">
        <f t="shared" si="5"/>
        <v>94196.388609976144</v>
      </c>
    </row>
    <row r="30" spans="2:9" x14ac:dyDescent="0.3">
      <c r="B30" s="9">
        <f t="shared" si="6"/>
        <v>17</v>
      </c>
      <c r="C30" s="10">
        <f t="shared" si="1"/>
        <v>43191</v>
      </c>
      <c r="D30" s="11">
        <f t="shared" si="2"/>
        <v>833.0898521150483</v>
      </c>
      <c r="E30" s="14">
        <v>0</v>
      </c>
      <c r="F30" s="11">
        <f t="shared" si="0"/>
        <v>833.0898521150483</v>
      </c>
      <c r="G30" s="11">
        <f t="shared" si="3"/>
        <v>377.80730716683047</v>
      </c>
      <c r="H30" s="11">
        <f t="shared" si="4"/>
        <v>455.28254494821778</v>
      </c>
      <c r="I30" s="13">
        <f t="shared" si="5"/>
        <v>93818.581302809311</v>
      </c>
    </row>
    <row r="31" spans="2:9" x14ac:dyDescent="0.3">
      <c r="B31" s="9">
        <f t="shared" si="6"/>
        <v>18</v>
      </c>
      <c r="C31" s="10">
        <f t="shared" si="1"/>
        <v>43221</v>
      </c>
      <c r="D31" s="11">
        <f t="shared" si="2"/>
        <v>833.0898521150483</v>
      </c>
      <c r="E31" s="14">
        <v>0</v>
      </c>
      <c r="F31" s="11">
        <f t="shared" si="0"/>
        <v>833.0898521150483</v>
      </c>
      <c r="G31" s="11">
        <f t="shared" si="3"/>
        <v>379.63337581813676</v>
      </c>
      <c r="H31" s="11">
        <f t="shared" si="4"/>
        <v>453.45647629691155</v>
      </c>
      <c r="I31" s="13">
        <f t="shared" si="5"/>
        <v>93438.947926991168</v>
      </c>
    </row>
    <row r="32" spans="2:9" x14ac:dyDescent="0.3">
      <c r="B32" s="9">
        <f t="shared" si="6"/>
        <v>19</v>
      </c>
      <c r="C32" s="10">
        <f t="shared" si="1"/>
        <v>43252</v>
      </c>
      <c r="D32" s="11">
        <f t="shared" si="2"/>
        <v>833.0898521150483</v>
      </c>
      <c r="E32" s="14">
        <v>0</v>
      </c>
      <c r="F32" s="11">
        <f t="shared" si="0"/>
        <v>833.0898521150483</v>
      </c>
      <c r="G32" s="11">
        <f t="shared" si="3"/>
        <v>381.46827046792453</v>
      </c>
      <c r="H32" s="11">
        <f t="shared" si="4"/>
        <v>451.62158164712395</v>
      </c>
      <c r="I32" s="13">
        <f t="shared" si="5"/>
        <v>93057.479656523239</v>
      </c>
    </row>
    <row r="33" spans="2:9" x14ac:dyDescent="0.3">
      <c r="B33" s="9">
        <f t="shared" si="6"/>
        <v>20</v>
      </c>
      <c r="C33" s="10">
        <f t="shared" si="1"/>
        <v>43282</v>
      </c>
      <c r="D33" s="11">
        <f t="shared" si="2"/>
        <v>833.0898521150483</v>
      </c>
      <c r="E33" s="14">
        <v>0</v>
      </c>
      <c r="F33" s="11">
        <f t="shared" si="0"/>
        <v>833.0898521150483</v>
      </c>
      <c r="G33" s="11">
        <f t="shared" si="3"/>
        <v>383.31203377518608</v>
      </c>
      <c r="H33" s="11">
        <f t="shared" si="4"/>
        <v>449.77781833986228</v>
      </c>
      <c r="I33" s="13">
        <f t="shared" si="5"/>
        <v>92674.167622748049</v>
      </c>
    </row>
    <row r="34" spans="2:9" x14ac:dyDescent="0.3">
      <c r="B34" s="9">
        <f t="shared" si="6"/>
        <v>21</v>
      </c>
      <c r="C34" s="10">
        <f t="shared" si="1"/>
        <v>43313</v>
      </c>
      <c r="D34" s="11">
        <f t="shared" si="2"/>
        <v>833.0898521150483</v>
      </c>
      <c r="E34" s="14">
        <v>0</v>
      </c>
      <c r="F34" s="11">
        <f t="shared" si="0"/>
        <v>833.0898521150483</v>
      </c>
      <c r="G34" s="11">
        <f t="shared" si="3"/>
        <v>385.16470860509946</v>
      </c>
      <c r="H34" s="11">
        <f t="shared" si="4"/>
        <v>447.92514350994884</v>
      </c>
      <c r="I34" s="13">
        <f t="shared" si="5"/>
        <v>92289.002914142955</v>
      </c>
    </row>
    <row r="35" spans="2:9" x14ac:dyDescent="0.3">
      <c r="B35" s="9">
        <f t="shared" si="6"/>
        <v>22</v>
      </c>
      <c r="C35" s="10">
        <f t="shared" si="1"/>
        <v>43344</v>
      </c>
      <c r="D35" s="11">
        <f t="shared" si="2"/>
        <v>833.0898521150483</v>
      </c>
      <c r="E35" s="14">
        <v>0</v>
      </c>
      <c r="F35" s="11">
        <f t="shared" si="0"/>
        <v>833.0898521150483</v>
      </c>
      <c r="G35" s="11">
        <f t="shared" si="3"/>
        <v>387.02633803002414</v>
      </c>
      <c r="H35" s="11">
        <f t="shared" si="4"/>
        <v>446.06351408502417</v>
      </c>
      <c r="I35" s="13">
        <f t="shared" si="5"/>
        <v>91901.976576112924</v>
      </c>
    </row>
    <row r="36" spans="2:9" x14ac:dyDescent="0.3">
      <c r="B36" s="9">
        <f t="shared" si="6"/>
        <v>23</v>
      </c>
      <c r="C36" s="10">
        <f t="shared" si="1"/>
        <v>43374</v>
      </c>
      <c r="D36" s="11">
        <f t="shared" si="2"/>
        <v>833.0898521150483</v>
      </c>
      <c r="E36" s="14">
        <v>0</v>
      </c>
      <c r="F36" s="11">
        <f t="shared" si="0"/>
        <v>833.0898521150483</v>
      </c>
      <c r="G36" s="11">
        <f t="shared" si="3"/>
        <v>388.89696533050255</v>
      </c>
      <c r="H36" s="11">
        <f t="shared" si="4"/>
        <v>444.19288678454575</v>
      </c>
      <c r="I36" s="13">
        <f t="shared" si="5"/>
        <v>91513.079610782428</v>
      </c>
    </row>
    <row r="37" spans="2:9" x14ac:dyDescent="0.3">
      <c r="B37" s="9">
        <f t="shared" si="6"/>
        <v>24</v>
      </c>
      <c r="C37" s="10">
        <f t="shared" si="1"/>
        <v>43405</v>
      </c>
      <c r="D37" s="11">
        <f t="shared" si="2"/>
        <v>833.0898521150483</v>
      </c>
      <c r="E37" s="14">
        <v>0</v>
      </c>
      <c r="F37" s="11">
        <f t="shared" si="0"/>
        <v>833.0898521150483</v>
      </c>
      <c r="G37" s="11">
        <f t="shared" si="3"/>
        <v>390.7766339962667</v>
      </c>
      <c r="H37" s="11">
        <f t="shared" si="4"/>
        <v>442.31321811878155</v>
      </c>
      <c r="I37" s="13">
        <f t="shared" si="5"/>
        <v>91122.302976786159</v>
      </c>
    </row>
    <row r="38" spans="2:9" x14ac:dyDescent="0.3">
      <c r="B38" s="9">
        <f t="shared" si="6"/>
        <v>25</v>
      </c>
      <c r="C38" s="10">
        <f t="shared" si="1"/>
        <v>43435</v>
      </c>
      <c r="D38" s="11">
        <f t="shared" si="2"/>
        <v>833.0898521150483</v>
      </c>
      <c r="E38" s="14">
        <v>0</v>
      </c>
      <c r="F38" s="11">
        <f t="shared" si="0"/>
        <v>833.0898521150483</v>
      </c>
      <c r="G38" s="11">
        <f t="shared" si="3"/>
        <v>392.66538772724863</v>
      </c>
      <c r="H38" s="11">
        <f t="shared" si="4"/>
        <v>440.42446438779967</v>
      </c>
      <c r="I38" s="13">
        <f t="shared" si="5"/>
        <v>90729.637589058912</v>
      </c>
    </row>
    <row r="39" spans="2:9" x14ac:dyDescent="0.3">
      <c r="B39" s="9">
        <f t="shared" si="6"/>
        <v>26</v>
      </c>
      <c r="C39" s="10">
        <f t="shared" si="1"/>
        <v>43466</v>
      </c>
      <c r="D39" s="11">
        <f t="shared" si="2"/>
        <v>833.0898521150483</v>
      </c>
      <c r="E39" s="14">
        <v>0</v>
      </c>
      <c r="F39" s="11">
        <f t="shared" si="0"/>
        <v>833.0898521150483</v>
      </c>
      <c r="G39" s="11">
        <f t="shared" si="3"/>
        <v>394.56327043459703</v>
      </c>
      <c r="H39" s="11">
        <f t="shared" si="4"/>
        <v>438.52658168045127</v>
      </c>
      <c r="I39" s="13">
        <f t="shared" si="5"/>
        <v>90335.07431862432</v>
      </c>
    </row>
    <row r="40" spans="2:9" x14ac:dyDescent="0.3">
      <c r="B40" s="9">
        <f t="shared" si="6"/>
        <v>27</v>
      </c>
      <c r="C40" s="10">
        <f t="shared" si="1"/>
        <v>43497</v>
      </c>
      <c r="D40" s="11">
        <f t="shared" si="2"/>
        <v>833.0898521150483</v>
      </c>
      <c r="E40" s="14">
        <v>0</v>
      </c>
      <c r="F40" s="11">
        <f t="shared" si="0"/>
        <v>833.0898521150483</v>
      </c>
      <c r="G40" s="11">
        <f t="shared" si="3"/>
        <v>396.47032624169753</v>
      </c>
      <c r="H40" s="11">
        <f t="shared" si="4"/>
        <v>436.61952587335082</v>
      </c>
      <c r="I40" s="13">
        <f t="shared" si="5"/>
        <v>89938.603992382617</v>
      </c>
    </row>
    <row r="41" spans="2:9" x14ac:dyDescent="0.3">
      <c r="B41" s="9">
        <f t="shared" si="6"/>
        <v>28</v>
      </c>
      <c r="C41" s="10">
        <f t="shared" si="1"/>
        <v>43525</v>
      </c>
      <c r="D41" s="11">
        <f t="shared" si="2"/>
        <v>833.0898521150483</v>
      </c>
      <c r="E41" s="14">
        <v>0</v>
      </c>
      <c r="F41" s="11">
        <f t="shared" si="0"/>
        <v>833.0898521150483</v>
      </c>
      <c r="G41" s="11">
        <f t="shared" si="3"/>
        <v>398.38659948519904</v>
      </c>
      <c r="H41" s="11">
        <f t="shared" si="4"/>
        <v>434.70325262984926</v>
      </c>
      <c r="I41" s="13">
        <f t="shared" si="5"/>
        <v>89540.217392897423</v>
      </c>
    </row>
    <row r="42" spans="2:9" x14ac:dyDescent="0.3">
      <c r="B42" s="9">
        <f t="shared" si="6"/>
        <v>29</v>
      </c>
      <c r="C42" s="10">
        <f t="shared" si="1"/>
        <v>43556</v>
      </c>
      <c r="D42" s="11">
        <f t="shared" si="2"/>
        <v>833.0898521150483</v>
      </c>
      <c r="E42" s="14">
        <v>0</v>
      </c>
      <c r="F42" s="11">
        <f t="shared" si="0"/>
        <v>833.0898521150483</v>
      </c>
      <c r="G42" s="11">
        <f t="shared" si="3"/>
        <v>400.31213471604423</v>
      </c>
      <c r="H42" s="11">
        <f t="shared" si="4"/>
        <v>432.77771739900408</v>
      </c>
      <c r="I42" s="13">
        <f t="shared" si="5"/>
        <v>89139.905258181374</v>
      </c>
    </row>
    <row r="43" spans="2:9" x14ac:dyDescent="0.3">
      <c r="B43" s="9">
        <f t="shared" si="6"/>
        <v>30</v>
      </c>
      <c r="C43" s="10">
        <f t="shared" si="1"/>
        <v>43586</v>
      </c>
      <c r="D43" s="11">
        <f t="shared" si="2"/>
        <v>833.0898521150483</v>
      </c>
      <c r="E43" s="14">
        <v>0</v>
      </c>
      <c r="F43" s="11">
        <f t="shared" si="0"/>
        <v>833.0898521150483</v>
      </c>
      <c r="G43" s="11">
        <f t="shared" si="3"/>
        <v>402.24697670050512</v>
      </c>
      <c r="H43" s="11">
        <f t="shared" si="4"/>
        <v>430.84287541454319</v>
      </c>
      <c r="I43" s="13">
        <f t="shared" si="5"/>
        <v>88737.658281480864</v>
      </c>
    </row>
    <row r="44" spans="2:9" x14ac:dyDescent="0.3">
      <c r="B44" s="9">
        <f t="shared" si="6"/>
        <v>31</v>
      </c>
      <c r="C44" s="10">
        <f t="shared" si="1"/>
        <v>43617</v>
      </c>
      <c r="D44" s="11">
        <f t="shared" si="2"/>
        <v>833.0898521150483</v>
      </c>
      <c r="E44" s="14">
        <v>0</v>
      </c>
      <c r="F44" s="11">
        <f t="shared" si="0"/>
        <v>833.0898521150483</v>
      </c>
      <c r="G44" s="11">
        <f t="shared" si="3"/>
        <v>404.19117042122423</v>
      </c>
      <c r="H44" s="11">
        <f t="shared" si="4"/>
        <v>428.89868169382413</v>
      </c>
      <c r="I44" s="13">
        <f t="shared" si="5"/>
        <v>88333.467111059639</v>
      </c>
    </row>
    <row r="45" spans="2:9" x14ac:dyDescent="0.3">
      <c r="B45" s="9">
        <f t="shared" si="6"/>
        <v>32</v>
      </c>
      <c r="C45" s="10">
        <f t="shared" si="1"/>
        <v>43647</v>
      </c>
      <c r="D45" s="11">
        <f t="shared" si="2"/>
        <v>833.0898521150483</v>
      </c>
      <c r="E45" s="14">
        <v>0</v>
      </c>
      <c r="F45" s="11">
        <f t="shared" si="0"/>
        <v>833.0898521150483</v>
      </c>
      <c r="G45" s="11">
        <f t="shared" si="3"/>
        <v>406.1447610782601</v>
      </c>
      <c r="H45" s="11">
        <f t="shared" si="4"/>
        <v>426.94509103678826</v>
      </c>
      <c r="I45" s="13">
        <f t="shared" si="5"/>
        <v>87927.322349981376</v>
      </c>
    </row>
    <row r="46" spans="2:9" x14ac:dyDescent="0.3">
      <c r="B46" s="9">
        <f t="shared" si="6"/>
        <v>33</v>
      </c>
      <c r="C46" s="10">
        <f t="shared" si="1"/>
        <v>43678</v>
      </c>
      <c r="D46" s="11">
        <f t="shared" si="2"/>
        <v>833.0898521150483</v>
      </c>
      <c r="E46" s="14">
        <v>0</v>
      </c>
      <c r="F46" s="11">
        <f t="shared" si="0"/>
        <v>833.0898521150483</v>
      </c>
      <c r="G46" s="11">
        <f t="shared" si="3"/>
        <v>408.10779409013838</v>
      </c>
      <c r="H46" s="11">
        <f t="shared" si="4"/>
        <v>424.98205802491003</v>
      </c>
      <c r="I46" s="13">
        <f t="shared" si="5"/>
        <v>87519.214555891231</v>
      </c>
    </row>
    <row r="47" spans="2:9" x14ac:dyDescent="0.3">
      <c r="B47" s="9">
        <f t="shared" si="6"/>
        <v>34</v>
      </c>
      <c r="C47" s="10">
        <f t="shared" si="1"/>
        <v>43709</v>
      </c>
      <c r="D47" s="11">
        <f t="shared" si="2"/>
        <v>833.0898521150483</v>
      </c>
      <c r="E47" s="14">
        <v>0</v>
      </c>
      <c r="F47" s="11">
        <f t="shared" si="0"/>
        <v>833.0898521150483</v>
      </c>
      <c r="G47" s="11">
        <f t="shared" si="3"/>
        <v>410.08031509490735</v>
      </c>
      <c r="H47" s="11">
        <f t="shared" si="4"/>
        <v>423.00953702014095</v>
      </c>
      <c r="I47" s="13">
        <f t="shared" si="5"/>
        <v>87109.134240796324</v>
      </c>
    </row>
    <row r="48" spans="2:9" x14ac:dyDescent="0.3">
      <c r="B48" s="9">
        <f t="shared" si="6"/>
        <v>35</v>
      </c>
      <c r="C48" s="10">
        <f t="shared" si="1"/>
        <v>43739</v>
      </c>
      <c r="D48" s="11">
        <f t="shared" si="2"/>
        <v>833.0898521150483</v>
      </c>
      <c r="E48" s="14">
        <v>0</v>
      </c>
      <c r="F48" s="11">
        <f t="shared" si="0"/>
        <v>833.0898521150483</v>
      </c>
      <c r="G48" s="11">
        <f t="shared" si="3"/>
        <v>412.0623699511994</v>
      </c>
      <c r="H48" s="11">
        <f t="shared" si="4"/>
        <v>421.0274821638489</v>
      </c>
      <c r="I48" s="13">
        <f t="shared" si="5"/>
        <v>86697.071870845131</v>
      </c>
    </row>
    <row r="49" spans="2:9" x14ac:dyDescent="0.3">
      <c r="B49" s="9">
        <f t="shared" si="6"/>
        <v>36</v>
      </c>
      <c r="C49" s="10">
        <f t="shared" si="1"/>
        <v>43770</v>
      </c>
      <c r="D49" s="11">
        <f t="shared" si="2"/>
        <v>833.0898521150483</v>
      </c>
      <c r="E49" s="14">
        <v>0</v>
      </c>
      <c r="F49" s="11">
        <f t="shared" si="0"/>
        <v>833.0898521150483</v>
      </c>
      <c r="G49" s="11">
        <f t="shared" si="3"/>
        <v>414.05400473929689</v>
      </c>
      <c r="H49" s="11">
        <f t="shared" si="4"/>
        <v>419.03584737575142</v>
      </c>
      <c r="I49" s="13">
        <f t="shared" si="5"/>
        <v>86283.017866105831</v>
      </c>
    </row>
    <row r="50" spans="2:9" x14ac:dyDescent="0.3">
      <c r="B50" s="9">
        <f t="shared" si="6"/>
        <v>37</v>
      </c>
      <c r="C50" s="10">
        <f t="shared" si="1"/>
        <v>43800</v>
      </c>
      <c r="D50" s="11">
        <f t="shared" si="2"/>
        <v>833.0898521150483</v>
      </c>
      <c r="E50" s="14">
        <v>0</v>
      </c>
      <c r="F50" s="11">
        <f t="shared" si="0"/>
        <v>833.0898521150483</v>
      </c>
      <c r="G50" s="11">
        <f t="shared" si="3"/>
        <v>416.05526576220348</v>
      </c>
      <c r="H50" s="11">
        <f t="shared" si="4"/>
        <v>417.03458635284483</v>
      </c>
      <c r="I50" s="13">
        <f t="shared" si="5"/>
        <v>85866.962600343628</v>
      </c>
    </row>
    <row r="51" spans="2:9" x14ac:dyDescent="0.3">
      <c r="B51" s="9">
        <f t="shared" si="6"/>
        <v>38</v>
      </c>
      <c r="C51" s="10">
        <f t="shared" si="1"/>
        <v>43831</v>
      </c>
      <c r="D51" s="11">
        <f t="shared" si="2"/>
        <v>833.0898521150483</v>
      </c>
      <c r="E51" s="14">
        <v>0</v>
      </c>
      <c r="F51" s="11">
        <f t="shared" si="0"/>
        <v>833.0898521150483</v>
      </c>
      <c r="G51" s="11">
        <f t="shared" si="3"/>
        <v>418.06619954672078</v>
      </c>
      <c r="H51" s="11">
        <f t="shared" si="4"/>
        <v>415.02365256832746</v>
      </c>
      <c r="I51" s="13">
        <f t="shared" si="5"/>
        <v>85448.896400796904</v>
      </c>
    </row>
    <row r="52" spans="2:9" x14ac:dyDescent="0.3">
      <c r="B52" s="9">
        <f t="shared" si="6"/>
        <v>39</v>
      </c>
      <c r="C52" s="10">
        <f t="shared" si="1"/>
        <v>43862</v>
      </c>
      <c r="D52" s="11">
        <f t="shared" si="2"/>
        <v>833.0898521150483</v>
      </c>
      <c r="E52" s="14">
        <v>0</v>
      </c>
      <c r="F52" s="11">
        <f t="shared" si="0"/>
        <v>833.0898521150483</v>
      </c>
      <c r="G52" s="11">
        <f t="shared" si="3"/>
        <v>420.08685284452991</v>
      </c>
      <c r="H52" s="11">
        <f t="shared" si="4"/>
        <v>413.00299927051839</v>
      </c>
      <c r="I52" s="13">
        <f t="shared" si="5"/>
        <v>85028.809547952376</v>
      </c>
    </row>
    <row r="53" spans="2:9" x14ac:dyDescent="0.3">
      <c r="B53" s="9">
        <f t="shared" si="6"/>
        <v>40</v>
      </c>
      <c r="C53" s="10">
        <f t="shared" si="1"/>
        <v>43891</v>
      </c>
      <c r="D53" s="11">
        <f t="shared" si="2"/>
        <v>833.0898521150483</v>
      </c>
      <c r="E53" s="14">
        <v>0</v>
      </c>
      <c r="F53" s="11">
        <f t="shared" si="0"/>
        <v>833.0898521150483</v>
      </c>
      <c r="G53" s="11">
        <f t="shared" si="3"/>
        <v>422.1172726332785</v>
      </c>
      <c r="H53" s="11">
        <f t="shared" si="4"/>
        <v>410.97257948176974</v>
      </c>
      <c r="I53" s="13">
        <f t="shared" si="5"/>
        <v>84606.692275319103</v>
      </c>
    </row>
    <row r="54" spans="2:9" x14ac:dyDescent="0.3">
      <c r="B54" s="9">
        <f t="shared" si="6"/>
        <v>41</v>
      </c>
      <c r="C54" s="10">
        <f t="shared" si="1"/>
        <v>43922</v>
      </c>
      <c r="D54" s="11">
        <f t="shared" si="2"/>
        <v>833.0898521150483</v>
      </c>
      <c r="E54" s="14">
        <v>0</v>
      </c>
      <c r="F54" s="11">
        <f t="shared" si="0"/>
        <v>833.0898521150483</v>
      </c>
      <c r="G54" s="11">
        <f t="shared" si="3"/>
        <v>424.15750611767265</v>
      </c>
      <c r="H54" s="11">
        <f t="shared" si="4"/>
        <v>408.93234599737559</v>
      </c>
      <c r="I54" s="13">
        <f t="shared" si="5"/>
        <v>84182.534769201433</v>
      </c>
    </row>
    <row r="55" spans="2:9" x14ac:dyDescent="0.3">
      <c r="B55" s="9">
        <f t="shared" si="6"/>
        <v>42</v>
      </c>
      <c r="C55" s="10">
        <f t="shared" si="1"/>
        <v>43952</v>
      </c>
      <c r="D55" s="11">
        <f t="shared" si="2"/>
        <v>833.0898521150483</v>
      </c>
      <c r="E55" s="14">
        <v>0</v>
      </c>
      <c r="F55" s="11">
        <f t="shared" si="0"/>
        <v>833.0898521150483</v>
      </c>
      <c r="G55" s="11">
        <f t="shared" si="3"/>
        <v>426.20760073057482</v>
      </c>
      <c r="H55" s="11">
        <f t="shared" si="4"/>
        <v>406.88225138447353</v>
      </c>
      <c r="I55" s="13">
        <f t="shared" si="5"/>
        <v>83756.32716847086</v>
      </c>
    </row>
    <row r="56" spans="2:9" x14ac:dyDescent="0.3">
      <c r="B56" s="9">
        <f t="shared" si="6"/>
        <v>43</v>
      </c>
      <c r="C56" s="10">
        <f t="shared" si="1"/>
        <v>43983</v>
      </c>
      <c r="D56" s="11">
        <f t="shared" si="2"/>
        <v>833.0898521150483</v>
      </c>
      <c r="E56" s="14">
        <v>0</v>
      </c>
      <c r="F56" s="11">
        <f t="shared" si="0"/>
        <v>833.0898521150483</v>
      </c>
      <c r="G56" s="11">
        <f t="shared" si="3"/>
        <v>428.26760413410591</v>
      </c>
      <c r="H56" s="11">
        <f t="shared" si="4"/>
        <v>404.82224798094239</v>
      </c>
      <c r="I56" s="13">
        <f t="shared" si="5"/>
        <v>83328.059564336756</v>
      </c>
    </row>
    <row r="57" spans="2:9" x14ac:dyDescent="0.3">
      <c r="B57" s="9">
        <f t="shared" si="6"/>
        <v>44</v>
      </c>
      <c r="C57" s="10">
        <f t="shared" si="1"/>
        <v>44013</v>
      </c>
      <c r="D57" s="11">
        <f t="shared" si="2"/>
        <v>833.0898521150483</v>
      </c>
      <c r="E57" s="14">
        <v>0</v>
      </c>
      <c r="F57" s="11">
        <f t="shared" si="0"/>
        <v>833.0898521150483</v>
      </c>
      <c r="G57" s="11">
        <f t="shared" si="3"/>
        <v>430.33756422075402</v>
      </c>
      <c r="H57" s="11">
        <f t="shared" si="4"/>
        <v>402.75228789429428</v>
      </c>
      <c r="I57" s="13">
        <f t="shared" si="5"/>
        <v>82897.722000116002</v>
      </c>
    </row>
    <row r="58" spans="2:9" x14ac:dyDescent="0.3">
      <c r="B58" s="9">
        <f t="shared" si="6"/>
        <v>45</v>
      </c>
      <c r="C58" s="10">
        <f t="shared" si="1"/>
        <v>44044</v>
      </c>
      <c r="D58" s="11">
        <f t="shared" si="2"/>
        <v>833.0898521150483</v>
      </c>
      <c r="E58" s="14">
        <v>0</v>
      </c>
      <c r="F58" s="11">
        <f t="shared" si="0"/>
        <v>833.0898521150483</v>
      </c>
      <c r="G58" s="11">
        <f t="shared" si="3"/>
        <v>432.41752911448765</v>
      </c>
      <c r="H58" s="11">
        <f t="shared" si="4"/>
        <v>400.67232300056065</v>
      </c>
      <c r="I58" s="13">
        <f t="shared" si="5"/>
        <v>82465.304471001509</v>
      </c>
    </row>
    <row r="59" spans="2:9" x14ac:dyDescent="0.3">
      <c r="B59" s="9">
        <f t="shared" si="6"/>
        <v>46</v>
      </c>
      <c r="C59" s="10">
        <f t="shared" si="1"/>
        <v>44075</v>
      </c>
      <c r="D59" s="11">
        <f t="shared" si="2"/>
        <v>833.0898521150483</v>
      </c>
      <c r="E59" s="14">
        <v>0</v>
      </c>
      <c r="F59" s="11">
        <f t="shared" si="0"/>
        <v>833.0898521150483</v>
      </c>
      <c r="G59" s="11">
        <f t="shared" si="3"/>
        <v>434.50754717187436</v>
      </c>
      <c r="H59" s="11">
        <f t="shared" si="4"/>
        <v>398.58230494317394</v>
      </c>
      <c r="I59" s="13">
        <f t="shared" si="5"/>
        <v>82030.796923829635</v>
      </c>
    </row>
    <row r="60" spans="2:9" x14ac:dyDescent="0.3">
      <c r="B60" s="9">
        <f t="shared" si="6"/>
        <v>47</v>
      </c>
      <c r="C60" s="10">
        <f t="shared" si="1"/>
        <v>44105</v>
      </c>
      <c r="D60" s="11">
        <f t="shared" si="2"/>
        <v>833.0898521150483</v>
      </c>
      <c r="E60" s="14">
        <v>0</v>
      </c>
      <c r="F60" s="11">
        <f t="shared" si="0"/>
        <v>833.0898521150483</v>
      </c>
      <c r="G60" s="11">
        <f t="shared" si="3"/>
        <v>436.60766698320509</v>
      </c>
      <c r="H60" s="11">
        <f t="shared" si="4"/>
        <v>396.4821851318431</v>
      </c>
      <c r="I60" s="13">
        <f t="shared" si="5"/>
        <v>81594.189256846425</v>
      </c>
    </row>
    <row r="61" spans="2:9" x14ac:dyDescent="0.3">
      <c r="B61" s="9">
        <f t="shared" si="6"/>
        <v>48</v>
      </c>
      <c r="C61" s="10">
        <f t="shared" si="1"/>
        <v>44136</v>
      </c>
      <c r="D61" s="11">
        <f t="shared" si="2"/>
        <v>833.0898521150483</v>
      </c>
      <c r="E61" s="14">
        <v>0</v>
      </c>
      <c r="F61" s="11">
        <f t="shared" si="0"/>
        <v>833.0898521150483</v>
      </c>
      <c r="G61" s="11">
        <f t="shared" si="3"/>
        <v>438.71793737362395</v>
      </c>
      <c r="H61" s="11">
        <f t="shared" si="4"/>
        <v>394.37191474142435</v>
      </c>
      <c r="I61" s="13">
        <f t="shared" si="5"/>
        <v>81155.471319472796</v>
      </c>
    </row>
    <row r="62" spans="2:9" x14ac:dyDescent="0.3">
      <c r="B62" s="9">
        <f t="shared" si="6"/>
        <v>49</v>
      </c>
      <c r="C62" s="10">
        <f t="shared" si="1"/>
        <v>44166</v>
      </c>
      <c r="D62" s="11">
        <f t="shared" si="2"/>
        <v>833.0898521150483</v>
      </c>
      <c r="E62" s="14">
        <v>0</v>
      </c>
      <c r="F62" s="11">
        <f t="shared" si="0"/>
        <v>833.0898521150483</v>
      </c>
      <c r="G62" s="11">
        <f t="shared" si="3"/>
        <v>440.83840740426308</v>
      </c>
      <c r="H62" s="11">
        <f t="shared" si="4"/>
        <v>392.25144471078511</v>
      </c>
      <c r="I62" s="13">
        <f t="shared" si="5"/>
        <v>80714.632912068526</v>
      </c>
    </row>
    <row r="63" spans="2:9" x14ac:dyDescent="0.3">
      <c r="B63" s="9">
        <f t="shared" si="6"/>
        <v>50</v>
      </c>
      <c r="C63" s="10">
        <f t="shared" si="1"/>
        <v>44197</v>
      </c>
      <c r="D63" s="11">
        <f t="shared" si="2"/>
        <v>833.0898521150483</v>
      </c>
      <c r="E63" s="14">
        <v>0</v>
      </c>
      <c r="F63" s="11">
        <f t="shared" si="0"/>
        <v>833.0898521150483</v>
      </c>
      <c r="G63" s="11">
        <f t="shared" si="3"/>
        <v>442.96912637338369</v>
      </c>
      <c r="H63" s="11">
        <f t="shared" si="4"/>
        <v>390.12072574166456</v>
      </c>
      <c r="I63" s="13">
        <f t="shared" si="5"/>
        <v>80271.663785695142</v>
      </c>
    </row>
    <row r="64" spans="2:9" x14ac:dyDescent="0.3">
      <c r="B64" s="9">
        <f t="shared" si="6"/>
        <v>51</v>
      </c>
      <c r="C64" s="10">
        <f t="shared" si="1"/>
        <v>44228</v>
      </c>
      <c r="D64" s="11">
        <f t="shared" si="2"/>
        <v>833.0898521150483</v>
      </c>
      <c r="E64" s="14">
        <v>0</v>
      </c>
      <c r="F64" s="11">
        <f t="shared" si="0"/>
        <v>833.0898521150483</v>
      </c>
      <c r="G64" s="11">
        <f t="shared" si="3"/>
        <v>445.11014381752176</v>
      </c>
      <c r="H64" s="11">
        <f t="shared" si="4"/>
        <v>387.9797082975266</v>
      </c>
      <c r="I64" s="13">
        <f t="shared" si="5"/>
        <v>79826.553641877617</v>
      </c>
    </row>
    <row r="65" spans="2:9" x14ac:dyDescent="0.3">
      <c r="B65" s="9">
        <f t="shared" si="6"/>
        <v>52</v>
      </c>
      <c r="C65" s="10">
        <f t="shared" si="1"/>
        <v>44256</v>
      </c>
      <c r="D65" s="11">
        <f t="shared" si="2"/>
        <v>833.0898521150483</v>
      </c>
      <c r="E65" s="14">
        <v>0</v>
      </c>
      <c r="F65" s="11">
        <f t="shared" si="0"/>
        <v>833.0898521150483</v>
      </c>
      <c r="G65" s="11">
        <f t="shared" si="3"/>
        <v>447.2615095126398</v>
      </c>
      <c r="H65" s="11">
        <f t="shared" si="4"/>
        <v>385.8283426024085</v>
      </c>
      <c r="I65" s="13">
        <f t="shared" si="5"/>
        <v>79379.292132364979</v>
      </c>
    </row>
    <row r="66" spans="2:9" x14ac:dyDescent="0.3">
      <c r="B66" s="9">
        <f t="shared" si="6"/>
        <v>53</v>
      </c>
      <c r="C66" s="10">
        <f t="shared" si="1"/>
        <v>44287</v>
      </c>
      <c r="D66" s="11">
        <f t="shared" si="2"/>
        <v>833.0898521150483</v>
      </c>
      <c r="E66" s="14">
        <v>0</v>
      </c>
      <c r="F66" s="11">
        <f t="shared" si="0"/>
        <v>833.0898521150483</v>
      </c>
      <c r="G66" s="11">
        <f t="shared" si="3"/>
        <v>449.42327347528419</v>
      </c>
      <c r="H66" s="11">
        <f t="shared" si="4"/>
        <v>383.66657863976411</v>
      </c>
      <c r="I66" s="13">
        <f t="shared" si="5"/>
        <v>78929.868858889691</v>
      </c>
    </row>
    <row r="67" spans="2:9" x14ac:dyDescent="0.3">
      <c r="B67" s="9">
        <f t="shared" si="6"/>
        <v>54</v>
      </c>
      <c r="C67" s="10">
        <f t="shared" si="1"/>
        <v>44317</v>
      </c>
      <c r="D67" s="11">
        <f t="shared" si="2"/>
        <v>833.0898521150483</v>
      </c>
      <c r="E67" s="14">
        <v>0</v>
      </c>
      <c r="F67" s="11">
        <f t="shared" si="0"/>
        <v>833.0898521150483</v>
      </c>
      <c r="G67" s="11">
        <f t="shared" si="3"/>
        <v>451.59548596374805</v>
      </c>
      <c r="H67" s="11">
        <f t="shared" si="4"/>
        <v>381.4943661513002</v>
      </c>
      <c r="I67" s="13">
        <f t="shared" si="5"/>
        <v>78478.273372925949</v>
      </c>
    </row>
    <row r="68" spans="2:9" x14ac:dyDescent="0.3">
      <c r="B68" s="9">
        <f t="shared" si="6"/>
        <v>55</v>
      </c>
      <c r="C68" s="10">
        <f t="shared" si="1"/>
        <v>44348</v>
      </c>
      <c r="D68" s="11">
        <f t="shared" si="2"/>
        <v>833.0898521150483</v>
      </c>
      <c r="E68" s="14">
        <v>0</v>
      </c>
      <c r="F68" s="11">
        <f t="shared" si="0"/>
        <v>833.0898521150483</v>
      </c>
      <c r="G68" s="11">
        <f t="shared" si="3"/>
        <v>453.77819747923957</v>
      </c>
      <c r="H68" s="11">
        <f t="shared" si="4"/>
        <v>379.31165463580868</v>
      </c>
      <c r="I68" s="13">
        <f t="shared" si="5"/>
        <v>78024.495175446704</v>
      </c>
    </row>
    <row r="69" spans="2:9" x14ac:dyDescent="0.3">
      <c r="B69" s="9">
        <f t="shared" si="6"/>
        <v>56</v>
      </c>
      <c r="C69" s="10">
        <f t="shared" si="1"/>
        <v>44378</v>
      </c>
      <c r="D69" s="11">
        <f t="shared" si="2"/>
        <v>833.0898521150483</v>
      </c>
      <c r="E69" s="14">
        <v>0</v>
      </c>
      <c r="F69" s="11">
        <f t="shared" si="0"/>
        <v>833.0898521150483</v>
      </c>
      <c r="G69" s="11">
        <f t="shared" si="3"/>
        <v>455.97145876705588</v>
      </c>
      <c r="H69" s="11">
        <f t="shared" si="4"/>
        <v>377.11839334799242</v>
      </c>
      <c r="I69" s="13">
        <f t="shared" si="5"/>
        <v>77568.523716679643</v>
      </c>
    </row>
    <row r="70" spans="2:9" x14ac:dyDescent="0.3">
      <c r="B70" s="9">
        <f t="shared" si="6"/>
        <v>57</v>
      </c>
      <c r="C70" s="10">
        <f t="shared" si="1"/>
        <v>44409</v>
      </c>
      <c r="D70" s="11">
        <f t="shared" si="2"/>
        <v>833.0898521150483</v>
      </c>
      <c r="E70" s="14">
        <v>0</v>
      </c>
      <c r="F70" s="11">
        <f t="shared" si="0"/>
        <v>833.0898521150483</v>
      </c>
      <c r="G70" s="11">
        <f t="shared" si="3"/>
        <v>458.17532081776324</v>
      </c>
      <c r="H70" s="11">
        <f t="shared" si="4"/>
        <v>374.91453129728495</v>
      </c>
      <c r="I70" s="13">
        <f t="shared" si="5"/>
        <v>77110.348395861874</v>
      </c>
    </row>
    <row r="71" spans="2:9" x14ac:dyDescent="0.3">
      <c r="B71" s="9">
        <f t="shared" si="6"/>
        <v>58</v>
      </c>
      <c r="C71" s="10">
        <f t="shared" si="1"/>
        <v>44440</v>
      </c>
      <c r="D71" s="11">
        <f t="shared" si="2"/>
        <v>833.0898521150483</v>
      </c>
      <c r="E71" s="14">
        <v>0</v>
      </c>
      <c r="F71" s="11">
        <f t="shared" si="0"/>
        <v>833.0898521150483</v>
      </c>
      <c r="G71" s="11">
        <f t="shared" si="3"/>
        <v>460.38983486838248</v>
      </c>
      <c r="H71" s="11">
        <f t="shared" si="4"/>
        <v>372.70001724666582</v>
      </c>
      <c r="I71" s="13">
        <f t="shared" si="5"/>
        <v>76649.958560993487</v>
      </c>
    </row>
    <row r="72" spans="2:9" x14ac:dyDescent="0.3">
      <c r="B72" s="9">
        <f t="shared" si="6"/>
        <v>59</v>
      </c>
      <c r="C72" s="10">
        <f t="shared" si="1"/>
        <v>44470</v>
      </c>
      <c r="D72" s="11">
        <f t="shared" si="2"/>
        <v>833.0898521150483</v>
      </c>
      <c r="E72" s="14">
        <v>0</v>
      </c>
      <c r="F72" s="11">
        <f t="shared" si="0"/>
        <v>833.0898521150483</v>
      </c>
      <c r="G72" s="11">
        <f t="shared" si="3"/>
        <v>462.61505240357968</v>
      </c>
      <c r="H72" s="11">
        <f t="shared" si="4"/>
        <v>370.47479971146862</v>
      </c>
      <c r="I72" s="13">
        <f t="shared" si="5"/>
        <v>76187.343508589911</v>
      </c>
    </row>
    <row r="73" spans="2:9" x14ac:dyDescent="0.3">
      <c r="B73" s="9">
        <f t="shared" si="6"/>
        <v>60</v>
      </c>
      <c r="C73" s="10">
        <f t="shared" si="1"/>
        <v>44501</v>
      </c>
      <c r="D73" s="11">
        <f t="shared" si="2"/>
        <v>833.0898521150483</v>
      </c>
      <c r="E73" s="14">
        <v>0</v>
      </c>
      <c r="F73" s="11">
        <f t="shared" si="0"/>
        <v>833.0898521150483</v>
      </c>
      <c r="G73" s="11">
        <f t="shared" si="3"/>
        <v>464.85102515686361</v>
      </c>
      <c r="H73" s="11">
        <f t="shared" si="4"/>
        <v>368.23882695818463</v>
      </c>
      <c r="I73" s="13">
        <f t="shared" si="5"/>
        <v>75722.492483433045</v>
      </c>
    </row>
    <row r="74" spans="2:9" x14ac:dyDescent="0.3">
      <c r="B74" s="9">
        <f t="shared" si="6"/>
        <v>61</v>
      </c>
      <c r="C74" s="10">
        <f t="shared" si="1"/>
        <v>44531</v>
      </c>
      <c r="D74" s="11">
        <f t="shared" si="2"/>
        <v>833.0898521150483</v>
      </c>
      <c r="E74" s="14">
        <v>0</v>
      </c>
      <c r="F74" s="11">
        <f t="shared" si="0"/>
        <v>833.0898521150483</v>
      </c>
      <c r="G74" s="11">
        <f t="shared" si="3"/>
        <v>467.09780511178843</v>
      </c>
      <c r="H74" s="11">
        <f t="shared" si="4"/>
        <v>365.99204700325981</v>
      </c>
      <c r="I74" s="13">
        <f t="shared" si="5"/>
        <v>75255.39467832126</v>
      </c>
    </row>
    <row r="75" spans="2:9" x14ac:dyDescent="0.3">
      <c r="B75" s="9">
        <f t="shared" si="6"/>
        <v>62</v>
      </c>
      <c r="C75" s="10">
        <f t="shared" si="1"/>
        <v>44562</v>
      </c>
      <c r="D75" s="11">
        <f t="shared" si="2"/>
        <v>833.0898521150483</v>
      </c>
      <c r="E75" s="14">
        <v>0</v>
      </c>
      <c r="F75" s="11">
        <f t="shared" si="0"/>
        <v>833.0898521150483</v>
      </c>
      <c r="G75" s="11">
        <f t="shared" si="3"/>
        <v>469.35544450316218</v>
      </c>
      <c r="H75" s="11">
        <f t="shared" si="4"/>
        <v>363.73440761188613</v>
      </c>
      <c r="I75" s="13">
        <f t="shared" si="5"/>
        <v>74786.039233818097</v>
      </c>
    </row>
    <row r="76" spans="2:9" x14ac:dyDescent="0.3">
      <c r="B76" s="9">
        <f t="shared" si="6"/>
        <v>63</v>
      </c>
      <c r="C76" s="10">
        <f t="shared" si="1"/>
        <v>44593</v>
      </c>
      <c r="D76" s="11">
        <f t="shared" si="2"/>
        <v>833.0898521150483</v>
      </c>
      <c r="E76" s="14">
        <v>0</v>
      </c>
      <c r="F76" s="11">
        <f t="shared" si="0"/>
        <v>833.0898521150483</v>
      </c>
      <c r="G76" s="11">
        <f t="shared" si="3"/>
        <v>471.62399581826071</v>
      </c>
      <c r="H76" s="11">
        <f t="shared" si="4"/>
        <v>361.46585629678754</v>
      </c>
      <c r="I76" s="13">
        <f t="shared" si="5"/>
        <v>74314.415237999841</v>
      </c>
    </row>
    <row r="77" spans="2:9" x14ac:dyDescent="0.3">
      <c r="B77" s="9">
        <f t="shared" si="6"/>
        <v>64</v>
      </c>
      <c r="C77" s="10">
        <f t="shared" si="1"/>
        <v>44621</v>
      </c>
      <c r="D77" s="11">
        <f t="shared" si="2"/>
        <v>833.0898521150483</v>
      </c>
      <c r="E77" s="14">
        <v>0</v>
      </c>
      <c r="F77" s="11">
        <f t="shared" si="0"/>
        <v>833.0898521150483</v>
      </c>
      <c r="G77" s="11">
        <f t="shared" si="3"/>
        <v>473.90351179804907</v>
      </c>
      <c r="H77" s="11">
        <f t="shared" si="4"/>
        <v>359.18634031699935</v>
      </c>
      <c r="I77" s="13">
        <f t="shared" si="5"/>
        <v>73840.511726201788</v>
      </c>
    </row>
    <row r="78" spans="2:9" x14ac:dyDescent="0.3">
      <c r="B78" s="9">
        <f t="shared" si="6"/>
        <v>65</v>
      </c>
      <c r="C78" s="10">
        <f t="shared" si="1"/>
        <v>44652</v>
      </c>
      <c r="D78" s="11">
        <f t="shared" si="2"/>
        <v>833.0898521150483</v>
      </c>
      <c r="E78" s="14">
        <v>0</v>
      </c>
      <c r="F78" s="11">
        <f t="shared" si="0"/>
        <v>833.0898521150483</v>
      </c>
      <c r="G78" s="11">
        <f t="shared" si="3"/>
        <v>476.19404543840631</v>
      </c>
      <c r="H78" s="11">
        <f t="shared" si="4"/>
        <v>356.89580667664211</v>
      </c>
      <c r="I78" s="13">
        <f t="shared" si="5"/>
        <v>73364.317680763386</v>
      </c>
    </row>
    <row r="79" spans="2:9" x14ac:dyDescent="0.3">
      <c r="B79" s="9">
        <f t="shared" si="6"/>
        <v>66</v>
      </c>
      <c r="C79" s="10">
        <f t="shared" si="1"/>
        <v>44682</v>
      </c>
      <c r="D79" s="11">
        <f t="shared" si="2"/>
        <v>833.0898521150483</v>
      </c>
      <c r="E79" s="14">
        <v>0</v>
      </c>
      <c r="F79" s="11">
        <f t="shared" ref="F79:F142" si="7">IF($E$4&gt;1,D79+E79,"")</f>
        <v>833.0898521150483</v>
      </c>
      <c r="G79" s="11">
        <f t="shared" ref="G79:G142" si="8">IF($E$4&gt;1,PPMT($E$5/$E$7,B79,$E$6*$E$7,-$E$4)+E79,"")</f>
        <v>478.4956499913585</v>
      </c>
      <c r="H79" s="11">
        <f t="shared" si="4"/>
        <v>354.5942021236898</v>
      </c>
      <c r="I79" s="13">
        <f t="shared" si="5"/>
        <v>72885.822030772033</v>
      </c>
    </row>
    <row r="80" spans="2:9" x14ac:dyDescent="0.3">
      <c r="B80" s="9">
        <f t="shared" si="6"/>
        <v>67</v>
      </c>
      <c r="C80" s="10">
        <f t="shared" ref="C80:C143" si="9">IF($E$4&gt;1,EDATE(C79,1),"")</f>
        <v>44713</v>
      </c>
      <c r="D80" s="11">
        <f t="shared" ref="D80:D143" si="10">IF($E$4&gt;1,PMT($E$5/$E$7,$E$6*$E$7,-$E$4),"")</f>
        <v>833.0898521150483</v>
      </c>
      <c r="E80" s="14">
        <v>0</v>
      </c>
      <c r="F80" s="11">
        <f t="shared" si="7"/>
        <v>833.0898521150483</v>
      </c>
      <c r="G80" s="11">
        <f t="shared" si="8"/>
        <v>480.80837896631681</v>
      </c>
      <c r="H80" s="11">
        <f t="shared" ref="H80:H143" si="11">IF($E$4&gt;1,IPMT($E$5/$E$7,B80,$E$6*$E$7,-$E$4),"")</f>
        <v>352.28147314873149</v>
      </c>
      <c r="I80" s="13">
        <f t="shared" ref="I80:I143" si="12">IF($E$4&gt;1,I79-G80,0)</f>
        <v>72405.013651805712</v>
      </c>
    </row>
    <row r="81" spans="2:9" x14ac:dyDescent="0.3">
      <c r="B81" s="9">
        <f t="shared" ref="B81:B144" si="13">IF(AND($E$4&gt;0,B80&lt;=($E$6*$E$7)),B80+1,"")</f>
        <v>68</v>
      </c>
      <c r="C81" s="10">
        <f t="shared" si="9"/>
        <v>44743</v>
      </c>
      <c r="D81" s="11">
        <f t="shared" si="10"/>
        <v>833.0898521150483</v>
      </c>
      <c r="E81" s="14">
        <v>0</v>
      </c>
      <c r="F81" s="11">
        <f t="shared" si="7"/>
        <v>833.0898521150483</v>
      </c>
      <c r="G81" s="11">
        <f t="shared" si="8"/>
        <v>483.13228613132065</v>
      </c>
      <c r="H81" s="11">
        <f t="shared" si="11"/>
        <v>349.9575659837277</v>
      </c>
      <c r="I81" s="13">
        <f t="shared" si="12"/>
        <v>71921.881365674388</v>
      </c>
    </row>
    <row r="82" spans="2:9" x14ac:dyDescent="0.3">
      <c r="B82" s="9">
        <f t="shared" si="13"/>
        <v>69</v>
      </c>
      <c r="C82" s="10">
        <f t="shared" si="9"/>
        <v>44774</v>
      </c>
      <c r="D82" s="11">
        <f t="shared" si="10"/>
        <v>833.0898521150483</v>
      </c>
      <c r="E82" s="14">
        <v>0</v>
      </c>
      <c r="F82" s="11">
        <f t="shared" si="7"/>
        <v>833.0898521150483</v>
      </c>
      <c r="G82" s="11">
        <f t="shared" si="8"/>
        <v>485.46742551428866</v>
      </c>
      <c r="H82" s="11">
        <f t="shared" si="11"/>
        <v>347.62242660075964</v>
      </c>
      <c r="I82" s="13">
        <f t="shared" si="12"/>
        <v>71436.413940160099</v>
      </c>
    </row>
    <row r="83" spans="2:9" x14ac:dyDescent="0.3">
      <c r="B83" s="9">
        <f t="shared" si="13"/>
        <v>70</v>
      </c>
      <c r="C83" s="10">
        <f t="shared" si="9"/>
        <v>44805</v>
      </c>
      <c r="D83" s="11">
        <f t="shared" si="10"/>
        <v>833.0898521150483</v>
      </c>
      <c r="E83" s="14">
        <v>0</v>
      </c>
      <c r="F83" s="11">
        <f t="shared" si="7"/>
        <v>833.0898521150483</v>
      </c>
      <c r="G83" s="11">
        <f t="shared" si="8"/>
        <v>487.81385140427437</v>
      </c>
      <c r="H83" s="11">
        <f t="shared" si="11"/>
        <v>345.27600071077387</v>
      </c>
      <c r="I83" s="13">
        <f t="shared" si="12"/>
        <v>70948.600088755818</v>
      </c>
    </row>
    <row r="84" spans="2:9" x14ac:dyDescent="0.3">
      <c r="B84" s="9">
        <f t="shared" si="13"/>
        <v>71</v>
      </c>
      <c r="C84" s="10">
        <f t="shared" si="9"/>
        <v>44835</v>
      </c>
      <c r="D84" s="11">
        <f t="shared" si="10"/>
        <v>833.0898521150483</v>
      </c>
      <c r="E84" s="14">
        <v>0</v>
      </c>
      <c r="F84" s="11">
        <f t="shared" si="7"/>
        <v>833.0898521150483</v>
      </c>
      <c r="G84" s="11">
        <f t="shared" si="8"/>
        <v>490.17161835272833</v>
      </c>
      <c r="H84" s="11">
        <f t="shared" si="11"/>
        <v>342.91823376231986</v>
      </c>
      <c r="I84" s="13">
        <f t="shared" si="12"/>
        <v>70458.428470403087</v>
      </c>
    </row>
    <row r="85" spans="2:9" x14ac:dyDescent="0.3">
      <c r="B85" s="9">
        <f t="shared" si="13"/>
        <v>72</v>
      </c>
      <c r="C85" s="10">
        <f t="shared" si="9"/>
        <v>44866</v>
      </c>
      <c r="D85" s="11">
        <f t="shared" si="10"/>
        <v>833.0898521150483</v>
      </c>
      <c r="E85" s="14">
        <v>0</v>
      </c>
      <c r="F85" s="11">
        <f t="shared" si="7"/>
        <v>833.0898521150483</v>
      </c>
      <c r="G85" s="11">
        <f t="shared" si="8"/>
        <v>492.54078117476661</v>
      </c>
      <c r="H85" s="11">
        <f t="shared" si="11"/>
        <v>340.54907094028169</v>
      </c>
      <c r="I85" s="13">
        <f t="shared" si="12"/>
        <v>69965.887689228315</v>
      </c>
    </row>
    <row r="86" spans="2:9" x14ac:dyDescent="0.3">
      <c r="B86" s="9">
        <f t="shared" si="13"/>
        <v>73</v>
      </c>
      <c r="C86" s="10">
        <f t="shared" si="9"/>
        <v>44896</v>
      </c>
      <c r="D86" s="11">
        <f t="shared" si="10"/>
        <v>833.0898521150483</v>
      </c>
      <c r="E86" s="14">
        <v>0</v>
      </c>
      <c r="F86" s="11">
        <f t="shared" si="7"/>
        <v>833.0898521150483</v>
      </c>
      <c r="G86" s="11">
        <f t="shared" si="8"/>
        <v>494.92139495044461</v>
      </c>
      <c r="H86" s="11">
        <f t="shared" si="11"/>
        <v>338.16845716460369</v>
      </c>
      <c r="I86" s="13">
        <f t="shared" si="12"/>
        <v>69470.966294277867</v>
      </c>
    </row>
    <row r="87" spans="2:9" x14ac:dyDescent="0.3">
      <c r="B87" s="9">
        <f t="shared" si="13"/>
        <v>74</v>
      </c>
      <c r="C87" s="10">
        <f t="shared" si="9"/>
        <v>44927</v>
      </c>
      <c r="D87" s="11">
        <f t="shared" si="10"/>
        <v>833.0898521150483</v>
      </c>
      <c r="E87" s="14">
        <v>0</v>
      </c>
      <c r="F87" s="11">
        <f t="shared" si="7"/>
        <v>833.0898521150483</v>
      </c>
      <c r="G87" s="11">
        <f t="shared" si="8"/>
        <v>497.31351502603854</v>
      </c>
      <c r="H87" s="11">
        <f t="shared" si="11"/>
        <v>335.77633708900993</v>
      </c>
      <c r="I87" s="13">
        <f t="shared" si="12"/>
        <v>68973.652779251832</v>
      </c>
    </row>
    <row r="88" spans="2:9" x14ac:dyDescent="0.3">
      <c r="B88" s="9">
        <f t="shared" si="13"/>
        <v>75</v>
      </c>
      <c r="C88" s="10">
        <f t="shared" si="9"/>
        <v>44958</v>
      </c>
      <c r="D88" s="11">
        <f t="shared" si="10"/>
        <v>833.0898521150483</v>
      </c>
      <c r="E88" s="14">
        <v>0</v>
      </c>
      <c r="F88" s="11">
        <f t="shared" si="7"/>
        <v>833.0898521150483</v>
      </c>
      <c r="G88" s="11">
        <f t="shared" si="8"/>
        <v>499.71719701533095</v>
      </c>
      <c r="H88" s="11">
        <f t="shared" si="11"/>
        <v>333.37265509971735</v>
      </c>
      <c r="I88" s="13">
        <f t="shared" si="12"/>
        <v>68473.935582236503</v>
      </c>
    </row>
    <row r="89" spans="2:9" x14ac:dyDescent="0.3">
      <c r="B89" s="9">
        <f t="shared" si="13"/>
        <v>76</v>
      </c>
      <c r="C89" s="10">
        <f t="shared" si="9"/>
        <v>44986</v>
      </c>
      <c r="D89" s="11">
        <f t="shared" si="10"/>
        <v>833.0898521150483</v>
      </c>
      <c r="E89" s="14">
        <v>0</v>
      </c>
      <c r="F89" s="11">
        <f t="shared" si="7"/>
        <v>833.0898521150483</v>
      </c>
      <c r="G89" s="11">
        <f t="shared" si="8"/>
        <v>502.13249680090502</v>
      </c>
      <c r="H89" s="11">
        <f t="shared" si="11"/>
        <v>330.95735531414323</v>
      </c>
      <c r="I89" s="13">
        <f t="shared" si="12"/>
        <v>67971.803085435604</v>
      </c>
    </row>
    <row r="90" spans="2:9" x14ac:dyDescent="0.3">
      <c r="B90" s="9">
        <f t="shared" si="13"/>
        <v>77</v>
      </c>
      <c r="C90" s="10">
        <f t="shared" si="9"/>
        <v>45017</v>
      </c>
      <c r="D90" s="11">
        <f t="shared" si="10"/>
        <v>833.0898521150483</v>
      </c>
      <c r="E90" s="14">
        <v>0</v>
      </c>
      <c r="F90" s="11">
        <f t="shared" si="7"/>
        <v>833.0898521150483</v>
      </c>
      <c r="G90" s="11">
        <f t="shared" si="8"/>
        <v>504.5594705354427</v>
      </c>
      <c r="H90" s="11">
        <f t="shared" si="11"/>
        <v>328.53038157960549</v>
      </c>
      <c r="I90" s="13">
        <f t="shared" si="12"/>
        <v>67467.243614900159</v>
      </c>
    </row>
    <row r="91" spans="2:9" x14ac:dyDescent="0.3">
      <c r="B91" s="9">
        <f t="shared" si="13"/>
        <v>78</v>
      </c>
      <c r="C91" s="10">
        <f t="shared" si="9"/>
        <v>45047</v>
      </c>
      <c r="D91" s="11">
        <f t="shared" si="10"/>
        <v>833.0898521150483</v>
      </c>
      <c r="E91" s="14">
        <v>0</v>
      </c>
      <c r="F91" s="11">
        <f t="shared" si="7"/>
        <v>833.0898521150483</v>
      </c>
      <c r="G91" s="11">
        <f t="shared" si="8"/>
        <v>506.99817464303078</v>
      </c>
      <c r="H91" s="11">
        <f t="shared" si="11"/>
        <v>326.09167747201752</v>
      </c>
      <c r="I91" s="13">
        <f t="shared" si="12"/>
        <v>66960.245440257131</v>
      </c>
    </row>
    <row r="92" spans="2:9" x14ac:dyDescent="0.3">
      <c r="B92" s="9">
        <f t="shared" si="13"/>
        <v>79</v>
      </c>
      <c r="C92" s="10">
        <f t="shared" si="9"/>
        <v>45078</v>
      </c>
      <c r="D92" s="11">
        <f t="shared" si="10"/>
        <v>833.0898521150483</v>
      </c>
      <c r="E92" s="14">
        <v>0</v>
      </c>
      <c r="F92" s="11">
        <f t="shared" si="7"/>
        <v>833.0898521150483</v>
      </c>
      <c r="G92" s="11">
        <f t="shared" si="8"/>
        <v>509.448665820472</v>
      </c>
      <c r="H92" s="11">
        <f t="shared" si="11"/>
        <v>323.64118629457624</v>
      </c>
      <c r="I92" s="13">
        <f t="shared" si="12"/>
        <v>66450.796774436662</v>
      </c>
    </row>
    <row r="93" spans="2:9" x14ac:dyDescent="0.3">
      <c r="B93" s="9">
        <f t="shared" si="13"/>
        <v>80</v>
      </c>
      <c r="C93" s="10">
        <f t="shared" si="9"/>
        <v>45108</v>
      </c>
      <c r="D93" s="11">
        <f t="shared" si="10"/>
        <v>833.0898521150483</v>
      </c>
      <c r="E93" s="14">
        <v>0</v>
      </c>
      <c r="F93" s="11">
        <f t="shared" si="7"/>
        <v>833.0898521150483</v>
      </c>
      <c r="G93" s="11">
        <f t="shared" si="8"/>
        <v>511.91100103860435</v>
      </c>
      <c r="H93" s="11">
        <f t="shared" si="11"/>
        <v>321.17885107644395</v>
      </c>
      <c r="I93" s="13">
        <f t="shared" si="12"/>
        <v>65938.885773398055</v>
      </c>
    </row>
    <row r="94" spans="2:9" x14ac:dyDescent="0.3">
      <c r="B94" s="9">
        <f t="shared" si="13"/>
        <v>81</v>
      </c>
      <c r="C94" s="10">
        <f t="shared" si="9"/>
        <v>45139</v>
      </c>
      <c r="D94" s="11">
        <f t="shared" si="10"/>
        <v>833.0898521150483</v>
      </c>
      <c r="E94" s="14">
        <v>0</v>
      </c>
      <c r="F94" s="11">
        <f t="shared" si="7"/>
        <v>833.0898521150483</v>
      </c>
      <c r="G94" s="11">
        <f t="shared" si="8"/>
        <v>514.38523754362416</v>
      </c>
      <c r="H94" s="11">
        <f t="shared" si="11"/>
        <v>318.70461457142409</v>
      </c>
      <c r="I94" s="13">
        <f t="shared" si="12"/>
        <v>65424.500535854429</v>
      </c>
    </row>
    <row r="95" spans="2:9" x14ac:dyDescent="0.3">
      <c r="B95" s="9">
        <f t="shared" si="13"/>
        <v>82</v>
      </c>
      <c r="C95" s="10">
        <f t="shared" si="9"/>
        <v>45170</v>
      </c>
      <c r="D95" s="11">
        <f t="shared" si="10"/>
        <v>833.0898521150483</v>
      </c>
      <c r="E95" s="14">
        <v>0</v>
      </c>
      <c r="F95" s="11">
        <f t="shared" si="7"/>
        <v>833.0898521150483</v>
      </c>
      <c r="G95" s="11">
        <f t="shared" si="8"/>
        <v>516.87143285841842</v>
      </c>
      <c r="H95" s="11">
        <f t="shared" si="11"/>
        <v>316.21841925662989</v>
      </c>
      <c r="I95" s="13">
        <f t="shared" si="12"/>
        <v>64907.629102996012</v>
      </c>
    </row>
    <row r="96" spans="2:9" x14ac:dyDescent="0.3">
      <c r="B96" s="9">
        <f t="shared" si="13"/>
        <v>83</v>
      </c>
      <c r="C96" s="10">
        <f t="shared" si="9"/>
        <v>45200</v>
      </c>
      <c r="D96" s="11">
        <f t="shared" si="10"/>
        <v>833.0898521150483</v>
      </c>
      <c r="E96" s="14">
        <v>0</v>
      </c>
      <c r="F96" s="11">
        <f t="shared" si="7"/>
        <v>833.0898521150483</v>
      </c>
      <c r="G96" s="11">
        <f t="shared" si="8"/>
        <v>519.36964478390087</v>
      </c>
      <c r="H96" s="11">
        <f t="shared" si="11"/>
        <v>313.72020733114749</v>
      </c>
      <c r="I96" s="13">
        <f t="shared" si="12"/>
        <v>64388.259458212109</v>
      </c>
    </row>
    <row r="97" spans="2:9" x14ac:dyDescent="0.3">
      <c r="B97" s="9">
        <f t="shared" si="13"/>
        <v>84</v>
      </c>
      <c r="C97" s="10">
        <f t="shared" si="9"/>
        <v>45231</v>
      </c>
      <c r="D97" s="11">
        <f t="shared" si="10"/>
        <v>833.0898521150483</v>
      </c>
      <c r="E97" s="14">
        <v>0</v>
      </c>
      <c r="F97" s="11">
        <f t="shared" si="7"/>
        <v>833.0898521150483</v>
      </c>
      <c r="G97" s="11">
        <f t="shared" si="8"/>
        <v>521.87993140035633</v>
      </c>
      <c r="H97" s="11">
        <f t="shared" si="11"/>
        <v>311.20992071469198</v>
      </c>
      <c r="I97" s="13">
        <f t="shared" si="12"/>
        <v>63866.379526811754</v>
      </c>
    </row>
    <row r="98" spans="2:9" x14ac:dyDescent="0.3">
      <c r="B98" s="9">
        <f t="shared" si="13"/>
        <v>85</v>
      </c>
      <c r="C98" s="10">
        <f t="shared" si="9"/>
        <v>45261</v>
      </c>
      <c r="D98" s="11">
        <f t="shared" si="10"/>
        <v>833.0898521150483</v>
      </c>
      <c r="E98" s="14">
        <v>0</v>
      </c>
      <c r="F98" s="11">
        <f t="shared" si="7"/>
        <v>833.0898521150483</v>
      </c>
      <c r="G98" s="11">
        <f t="shared" si="8"/>
        <v>524.40235106879129</v>
      </c>
      <c r="H98" s="11">
        <f t="shared" si="11"/>
        <v>308.6875010462569</v>
      </c>
      <c r="I98" s="13">
        <f t="shared" si="12"/>
        <v>63341.977175742963</v>
      </c>
    </row>
    <row r="99" spans="2:9" x14ac:dyDescent="0.3">
      <c r="B99" s="9">
        <f t="shared" si="13"/>
        <v>86</v>
      </c>
      <c r="C99" s="10">
        <f t="shared" si="9"/>
        <v>45292</v>
      </c>
      <c r="D99" s="11">
        <f t="shared" si="10"/>
        <v>833.0898521150483</v>
      </c>
      <c r="E99" s="14">
        <v>0</v>
      </c>
      <c r="F99" s="11">
        <f t="shared" si="7"/>
        <v>833.0898521150483</v>
      </c>
      <c r="G99" s="11">
        <f t="shared" si="8"/>
        <v>526.93696243229056</v>
      </c>
      <c r="H99" s="11">
        <f t="shared" si="11"/>
        <v>306.15288968275775</v>
      </c>
      <c r="I99" s="13">
        <f t="shared" si="12"/>
        <v>62815.040213310669</v>
      </c>
    </row>
    <row r="100" spans="2:9" x14ac:dyDescent="0.3">
      <c r="B100" s="9">
        <f t="shared" si="13"/>
        <v>87</v>
      </c>
      <c r="C100" s="10">
        <f t="shared" si="9"/>
        <v>45323</v>
      </c>
      <c r="D100" s="11">
        <f t="shared" si="10"/>
        <v>833.0898521150483</v>
      </c>
      <c r="E100" s="14">
        <v>0</v>
      </c>
      <c r="F100" s="11">
        <f t="shared" si="7"/>
        <v>833.0898521150483</v>
      </c>
      <c r="G100" s="11">
        <f t="shared" si="8"/>
        <v>529.48382441737988</v>
      </c>
      <c r="H100" s="11">
        <f t="shared" si="11"/>
        <v>303.60602769766837</v>
      </c>
      <c r="I100" s="13">
        <f t="shared" si="12"/>
        <v>62285.556388893288</v>
      </c>
    </row>
    <row r="101" spans="2:9" x14ac:dyDescent="0.3">
      <c r="B101" s="9">
        <f t="shared" si="13"/>
        <v>88</v>
      </c>
      <c r="C101" s="10">
        <f t="shared" si="9"/>
        <v>45352</v>
      </c>
      <c r="D101" s="11">
        <f t="shared" si="10"/>
        <v>833.0898521150483</v>
      </c>
      <c r="E101" s="14">
        <v>0</v>
      </c>
      <c r="F101" s="11">
        <f t="shared" si="7"/>
        <v>833.0898521150483</v>
      </c>
      <c r="G101" s="11">
        <f t="shared" si="8"/>
        <v>532.04299623539737</v>
      </c>
      <c r="H101" s="11">
        <f t="shared" si="11"/>
        <v>301.04685587965099</v>
      </c>
      <c r="I101" s="13">
        <f t="shared" si="12"/>
        <v>61753.513392657893</v>
      </c>
    </row>
    <row r="102" spans="2:9" x14ac:dyDescent="0.3">
      <c r="B102" s="9">
        <f t="shared" si="13"/>
        <v>89</v>
      </c>
      <c r="C102" s="10">
        <f t="shared" si="9"/>
        <v>45383</v>
      </c>
      <c r="D102" s="11">
        <f t="shared" si="10"/>
        <v>833.0898521150483</v>
      </c>
      <c r="E102" s="14">
        <v>0</v>
      </c>
      <c r="F102" s="11">
        <f t="shared" si="7"/>
        <v>833.0898521150483</v>
      </c>
      <c r="G102" s="11">
        <f t="shared" si="8"/>
        <v>534.61453738386831</v>
      </c>
      <c r="H102" s="11">
        <f t="shared" si="11"/>
        <v>298.47531473117999</v>
      </c>
      <c r="I102" s="13">
        <f t="shared" si="12"/>
        <v>61218.898855274027</v>
      </c>
    </row>
    <row r="103" spans="2:9" x14ac:dyDescent="0.3">
      <c r="B103" s="9">
        <f t="shared" si="13"/>
        <v>90</v>
      </c>
      <c r="C103" s="10">
        <f t="shared" si="9"/>
        <v>45413</v>
      </c>
      <c r="D103" s="11">
        <f t="shared" si="10"/>
        <v>833.0898521150483</v>
      </c>
      <c r="E103" s="14">
        <v>0</v>
      </c>
      <c r="F103" s="11">
        <f t="shared" si="7"/>
        <v>833.0898521150483</v>
      </c>
      <c r="G103" s="11">
        <f t="shared" si="8"/>
        <v>537.19850764789032</v>
      </c>
      <c r="H103" s="11">
        <f t="shared" si="11"/>
        <v>295.89134446715786</v>
      </c>
      <c r="I103" s="13">
        <f t="shared" si="12"/>
        <v>60681.700347626138</v>
      </c>
    </row>
    <row r="104" spans="2:9" x14ac:dyDescent="0.3">
      <c r="B104" s="9">
        <f t="shared" si="13"/>
        <v>91</v>
      </c>
      <c r="C104" s="10">
        <f t="shared" si="9"/>
        <v>45444</v>
      </c>
      <c r="D104" s="11">
        <f t="shared" si="10"/>
        <v>833.0898521150483</v>
      </c>
      <c r="E104" s="14">
        <v>0</v>
      </c>
      <c r="F104" s="11">
        <f t="shared" si="7"/>
        <v>833.0898521150483</v>
      </c>
      <c r="G104" s="11">
        <f t="shared" si="8"/>
        <v>539.79496710152193</v>
      </c>
      <c r="H104" s="11">
        <f t="shared" si="11"/>
        <v>293.29488501352643</v>
      </c>
      <c r="I104" s="13">
        <f t="shared" si="12"/>
        <v>60141.905380524615</v>
      </c>
    </row>
    <row r="105" spans="2:9" x14ac:dyDescent="0.3">
      <c r="B105" s="9">
        <f t="shared" si="13"/>
        <v>92</v>
      </c>
      <c r="C105" s="10">
        <f t="shared" si="9"/>
        <v>45474</v>
      </c>
      <c r="D105" s="11">
        <f t="shared" si="10"/>
        <v>833.0898521150483</v>
      </c>
      <c r="E105" s="14">
        <v>0</v>
      </c>
      <c r="F105" s="11">
        <f t="shared" si="7"/>
        <v>833.0898521150483</v>
      </c>
      <c r="G105" s="11">
        <f t="shared" si="8"/>
        <v>542.40397610917933</v>
      </c>
      <c r="H105" s="11">
        <f t="shared" si="11"/>
        <v>290.68587600586909</v>
      </c>
      <c r="I105" s="13">
        <f t="shared" si="12"/>
        <v>59599.501404415438</v>
      </c>
    </row>
    <row r="106" spans="2:9" x14ac:dyDescent="0.3">
      <c r="B106" s="9">
        <f t="shared" si="13"/>
        <v>93</v>
      </c>
      <c r="C106" s="10">
        <f t="shared" si="9"/>
        <v>45505</v>
      </c>
      <c r="D106" s="11">
        <f t="shared" si="10"/>
        <v>833.0898521150483</v>
      </c>
      <c r="E106" s="14">
        <v>0</v>
      </c>
      <c r="F106" s="11">
        <f t="shared" si="7"/>
        <v>833.0898521150483</v>
      </c>
      <c r="G106" s="11">
        <f t="shared" si="8"/>
        <v>545.02559532704026</v>
      </c>
      <c r="H106" s="11">
        <f t="shared" si="11"/>
        <v>288.06425678800804</v>
      </c>
      <c r="I106" s="13">
        <f t="shared" si="12"/>
        <v>59054.475809088399</v>
      </c>
    </row>
    <row r="107" spans="2:9" x14ac:dyDescent="0.3">
      <c r="B107" s="9">
        <f t="shared" si="13"/>
        <v>94</v>
      </c>
      <c r="C107" s="10">
        <f t="shared" si="9"/>
        <v>45536</v>
      </c>
      <c r="D107" s="11">
        <f t="shared" si="10"/>
        <v>833.0898521150483</v>
      </c>
      <c r="E107" s="14">
        <v>0</v>
      </c>
      <c r="F107" s="11">
        <f t="shared" si="7"/>
        <v>833.0898521150483</v>
      </c>
      <c r="G107" s="11">
        <f t="shared" si="8"/>
        <v>547.65988570445415</v>
      </c>
      <c r="H107" s="11">
        <f t="shared" si="11"/>
        <v>285.42996641059403</v>
      </c>
      <c r="I107" s="13">
        <f t="shared" si="12"/>
        <v>58506.815923383947</v>
      </c>
    </row>
    <row r="108" spans="2:9" x14ac:dyDescent="0.3">
      <c r="B108" s="9">
        <f t="shared" si="13"/>
        <v>95</v>
      </c>
      <c r="C108" s="10">
        <f t="shared" si="9"/>
        <v>45566</v>
      </c>
      <c r="D108" s="11">
        <f t="shared" si="10"/>
        <v>833.0898521150483</v>
      </c>
      <c r="E108" s="14">
        <v>0</v>
      </c>
      <c r="F108" s="11">
        <f t="shared" si="7"/>
        <v>833.0898521150483</v>
      </c>
      <c r="G108" s="11">
        <f t="shared" si="8"/>
        <v>550.30690848535914</v>
      </c>
      <c r="H108" s="11">
        <f t="shared" si="11"/>
        <v>282.78294362968921</v>
      </c>
      <c r="I108" s="13">
        <f t="shared" si="12"/>
        <v>57956.509014898591</v>
      </c>
    </row>
    <row r="109" spans="2:9" x14ac:dyDescent="0.3">
      <c r="B109" s="9">
        <f t="shared" si="13"/>
        <v>96</v>
      </c>
      <c r="C109" s="10">
        <f t="shared" si="9"/>
        <v>45597</v>
      </c>
      <c r="D109" s="11">
        <f t="shared" si="10"/>
        <v>833.0898521150483</v>
      </c>
      <c r="E109" s="14">
        <v>0</v>
      </c>
      <c r="F109" s="11">
        <f t="shared" si="7"/>
        <v>833.0898521150483</v>
      </c>
      <c r="G109" s="11">
        <f t="shared" si="8"/>
        <v>552.96672520970503</v>
      </c>
      <c r="H109" s="11">
        <f t="shared" si="11"/>
        <v>280.12312690534321</v>
      </c>
      <c r="I109" s="13">
        <f t="shared" si="12"/>
        <v>57403.542289688885</v>
      </c>
    </row>
    <row r="110" spans="2:9" x14ac:dyDescent="0.3">
      <c r="B110" s="9">
        <f t="shared" si="13"/>
        <v>97</v>
      </c>
      <c r="C110" s="10">
        <f t="shared" si="9"/>
        <v>45627</v>
      </c>
      <c r="D110" s="11">
        <f t="shared" si="10"/>
        <v>833.0898521150483</v>
      </c>
      <c r="E110" s="14">
        <v>0</v>
      </c>
      <c r="F110" s="11">
        <f t="shared" si="7"/>
        <v>833.0898521150483</v>
      </c>
      <c r="G110" s="11">
        <f t="shared" si="8"/>
        <v>555.63939771488526</v>
      </c>
      <c r="H110" s="11">
        <f t="shared" si="11"/>
        <v>277.45045440016298</v>
      </c>
      <c r="I110" s="13">
        <f t="shared" si="12"/>
        <v>56847.902891974001</v>
      </c>
    </row>
    <row r="111" spans="2:9" x14ac:dyDescent="0.3">
      <c r="B111" s="9">
        <f t="shared" si="13"/>
        <v>98</v>
      </c>
      <c r="C111" s="10">
        <f t="shared" si="9"/>
        <v>45658</v>
      </c>
      <c r="D111" s="11">
        <f t="shared" si="10"/>
        <v>833.0898521150483</v>
      </c>
      <c r="E111" s="14">
        <v>0</v>
      </c>
      <c r="F111" s="11">
        <f t="shared" si="7"/>
        <v>833.0898521150483</v>
      </c>
      <c r="G111" s="11">
        <f t="shared" si="8"/>
        <v>558.32498813717382</v>
      </c>
      <c r="H111" s="11">
        <f t="shared" si="11"/>
        <v>274.76486397787437</v>
      </c>
      <c r="I111" s="13">
        <f t="shared" si="12"/>
        <v>56289.577903836827</v>
      </c>
    </row>
    <row r="112" spans="2:9" x14ac:dyDescent="0.3">
      <c r="B112" s="9">
        <f t="shared" si="13"/>
        <v>99</v>
      </c>
      <c r="C112" s="10">
        <f t="shared" si="9"/>
        <v>45689</v>
      </c>
      <c r="D112" s="11">
        <f t="shared" si="10"/>
        <v>833.0898521150483</v>
      </c>
      <c r="E112" s="14">
        <v>0</v>
      </c>
      <c r="F112" s="11">
        <f t="shared" si="7"/>
        <v>833.0898521150483</v>
      </c>
      <c r="G112" s="11">
        <f t="shared" si="8"/>
        <v>561.02355891317029</v>
      </c>
      <c r="H112" s="11">
        <f t="shared" si="11"/>
        <v>272.06629320187807</v>
      </c>
      <c r="I112" s="13">
        <f t="shared" si="12"/>
        <v>55728.554344923657</v>
      </c>
    </row>
    <row r="113" spans="2:9" x14ac:dyDescent="0.3">
      <c r="B113" s="9">
        <f t="shared" si="13"/>
        <v>100</v>
      </c>
      <c r="C113" s="10">
        <f t="shared" si="9"/>
        <v>45717</v>
      </c>
      <c r="D113" s="11">
        <f t="shared" si="10"/>
        <v>833.0898521150483</v>
      </c>
      <c r="E113" s="14">
        <v>0</v>
      </c>
      <c r="F113" s="11">
        <f t="shared" si="7"/>
        <v>833.0898521150483</v>
      </c>
      <c r="G113" s="11">
        <f t="shared" si="8"/>
        <v>563.73517278125053</v>
      </c>
      <c r="H113" s="11">
        <f t="shared" si="11"/>
        <v>269.35467933379772</v>
      </c>
      <c r="I113" s="13">
        <f t="shared" si="12"/>
        <v>55164.819172142408</v>
      </c>
    </row>
    <row r="114" spans="2:9" x14ac:dyDescent="0.3">
      <c r="B114" s="9">
        <f t="shared" si="13"/>
        <v>101</v>
      </c>
      <c r="C114" s="10">
        <f t="shared" si="9"/>
        <v>45748</v>
      </c>
      <c r="D114" s="11">
        <f t="shared" si="10"/>
        <v>833.0898521150483</v>
      </c>
      <c r="E114" s="14">
        <v>0</v>
      </c>
      <c r="F114" s="11">
        <f t="shared" si="7"/>
        <v>833.0898521150483</v>
      </c>
      <c r="G114" s="11">
        <f t="shared" si="8"/>
        <v>566.45989278302659</v>
      </c>
      <c r="H114" s="11">
        <f t="shared" si="11"/>
        <v>266.62995933202171</v>
      </c>
      <c r="I114" s="13">
        <f t="shared" si="12"/>
        <v>54598.359279359385</v>
      </c>
    </row>
    <row r="115" spans="2:9" x14ac:dyDescent="0.3">
      <c r="B115" s="9">
        <f t="shared" si="13"/>
        <v>102</v>
      </c>
      <c r="C115" s="10">
        <f t="shared" si="9"/>
        <v>45778</v>
      </c>
      <c r="D115" s="11">
        <f t="shared" si="10"/>
        <v>833.0898521150483</v>
      </c>
      <c r="E115" s="14">
        <v>0</v>
      </c>
      <c r="F115" s="11">
        <f t="shared" si="7"/>
        <v>833.0898521150483</v>
      </c>
      <c r="G115" s="11">
        <f t="shared" si="8"/>
        <v>569.19778226481128</v>
      </c>
      <c r="H115" s="11">
        <f t="shared" si="11"/>
        <v>263.89206985023714</v>
      </c>
      <c r="I115" s="13">
        <f t="shared" si="12"/>
        <v>54029.161497094574</v>
      </c>
    </row>
    <row r="116" spans="2:9" x14ac:dyDescent="0.3">
      <c r="B116" s="9">
        <f t="shared" si="13"/>
        <v>103</v>
      </c>
      <c r="C116" s="10">
        <f t="shared" si="9"/>
        <v>45809</v>
      </c>
      <c r="D116" s="11">
        <f t="shared" si="10"/>
        <v>833.0898521150483</v>
      </c>
      <c r="E116" s="14">
        <v>0</v>
      </c>
      <c r="F116" s="11">
        <f t="shared" si="7"/>
        <v>833.0898521150483</v>
      </c>
      <c r="G116" s="11">
        <f t="shared" si="8"/>
        <v>571.94890487909117</v>
      </c>
      <c r="H116" s="11">
        <f t="shared" si="11"/>
        <v>261.14094723595713</v>
      </c>
      <c r="I116" s="13">
        <f t="shared" si="12"/>
        <v>53457.212592215481</v>
      </c>
    </row>
    <row r="117" spans="2:9" x14ac:dyDescent="0.3">
      <c r="B117" s="9">
        <f t="shared" si="13"/>
        <v>104</v>
      </c>
      <c r="C117" s="10">
        <f t="shared" si="9"/>
        <v>45839</v>
      </c>
      <c r="D117" s="11">
        <f t="shared" si="10"/>
        <v>833.0898521150483</v>
      </c>
      <c r="E117" s="14">
        <v>0</v>
      </c>
      <c r="F117" s="11">
        <f t="shared" si="7"/>
        <v>833.0898521150483</v>
      </c>
      <c r="G117" s="11">
        <f t="shared" si="8"/>
        <v>574.71332458600671</v>
      </c>
      <c r="H117" s="11">
        <f t="shared" si="11"/>
        <v>258.37652752904154</v>
      </c>
      <c r="I117" s="13">
        <f t="shared" si="12"/>
        <v>52882.499267629471</v>
      </c>
    </row>
    <row r="118" spans="2:9" x14ac:dyDescent="0.3">
      <c r="B118" s="9">
        <f t="shared" si="13"/>
        <v>105</v>
      </c>
      <c r="C118" s="10">
        <f t="shared" si="9"/>
        <v>45870</v>
      </c>
      <c r="D118" s="11">
        <f t="shared" si="10"/>
        <v>833.0898521150483</v>
      </c>
      <c r="E118" s="14">
        <v>0</v>
      </c>
      <c r="F118" s="11">
        <f t="shared" si="7"/>
        <v>833.0898521150483</v>
      </c>
      <c r="G118" s="11">
        <f t="shared" si="8"/>
        <v>577.49110565483909</v>
      </c>
      <c r="H118" s="11">
        <f t="shared" si="11"/>
        <v>255.59874646020918</v>
      </c>
      <c r="I118" s="13">
        <f t="shared" si="12"/>
        <v>52305.008161974634</v>
      </c>
    </row>
    <row r="119" spans="2:9" x14ac:dyDescent="0.3">
      <c r="B119" s="9">
        <f t="shared" si="13"/>
        <v>106</v>
      </c>
      <c r="C119" s="10">
        <f t="shared" si="9"/>
        <v>45901</v>
      </c>
      <c r="D119" s="11">
        <f t="shared" si="10"/>
        <v>833.0898521150483</v>
      </c>
      <c r="E119" s="14">
        <v>0</v>
      </c>
      <c r="F119" s="11">
        <f t="shared" si="7"/>
        <v>833.0898521150483</v>
      </c>
      <c r="G119" s="11">
        <f t="shared" si="8"/>
        <v>580.28231266550426</v>
      </c>
      <c r="H119" s="11">
        <f t="shared" si="11"/>
        <v>252.80753944954415</v>
      </c>
      <c r="I119" s="13">
        <f t="shared" si="12"/>
        <v>51724.725849309129</v>
      </c>
    </row>
    <row r="120" spans="2:9" x14ac:dyDescent="0.3">
      <c r="B120" s="9">
        <f t="shared" si="13"/>
        <v>107</v>
      </c>
      <c r="C120" s="10">
        <f t="shared" si="9"/>
        <v>45931</v>
      </c>
      <c r="D120" s="11">
        <f t="shared" si="10"/>
        <v>833.0898521150483</v>
      </c>
      <c r="E120" s="14">
        <v>0</v>
      </c>
      <c r="F120" s="11">
        <f t="shared" si="7"/>
        <v>833.0898521150483</v>
      </c>
      <c r="G120" s="11">
        <f t="shared" si="8"/>
        <v>583.08701051005414</v>
      </c>
      <c r="H120" s="11">
        <f t="shared" si="11"/>
        <v>250.00284160499422</v>
      </c>
      <c r="I120" s="13">
        <f t="shared" si="12"/>
        <v>51141.638838799074</v>
      </c>
    </row>
    <row r="121" spans="2:9" x14ac:dyDescent="0.3">
      <c r="B121" s="9">
        <f t="shared" si="13"/>
        <v>108</v>
      </c>
      <c r="C121" s="10">
        <f t="shared" si="9"/>
        <v>45962</v>
      </c>
      <c r="D121" s="11">
        <f t="shared" si="10"/>
        <v>833.0898521150483</v>
      </c>
      <c r="E121" s="14">
        <v>0</v>
      </c>
      <c r="F121" s="11">
        <f t="shared" si="7"/>
        <v>833.0898521150483</v>
      </c>
      <c r="G121" s="11">
        <f t="shared" si="8"/>
        <v>585.90526439418602</v>
      </c>
      <c r="H121" s="11">
        <f t="shared" si="11"/>
        <v>247.18458772086223</v>
      </c>
      <c r="I121" s="13">
        <f t="shared" si="12"/>
        <v>50555.733574404891</v>
      </c>
    </row>
    <row r="122" spans="2:9" x14ac:dyDescent="0.3">
      <c r="B122" s="9">
        <f t="shared" si="13"/>
        <v>109</v>
      </c>
      <c r="C122" s="10">
        <f t="shared" si="9"/>
        <v>45992</v>
      </c>
      <c r="D122" s="11">
        <f t="shared" si="10"/>
        <v>833.0898521150483</v>
      </c>
      <c r="E122" s="14">
        <v>0</v>
      </c>
      <c r="F122" s="11">
        <f t="shared" si="7"/>
        <v>833.0898521150483</v>
      </c>
      <c r="G122" s="11">
        <f t="shared" si="8"/>
        <v>588.73713983875791</v>
      </c>
      <c r="H122" s="11">
        <f t="shared" si="11"/>
        <v>244.3527122762903</v>
      </c>
      <c r="I122" s="13">
        <f t="shared" si="12"/>
        <v>49966.996434566136</v>
      </c>
    </row>
    <row r="123" spans="2:9" x14ac:dyDescent="0.3">
      <c r="B123" s="9">
        <f t="shared" si="13"/>
        <v>110</v>
      </c>
      <c r="C123" s="10">
        <f t="shared" si="9"/>
        <v>46023</v>
      </c>
      <c r="D123" s="11">
        <f t="shared" si="10"/>
        <v>833.0898521150483</v>
      </c>
      <c r="E123" s="14">
        <v>0</v>
      </c>
      <c r="F123" s="11">
        <f t="shared" si="7"/>
        <v>833.0898521150483</v>
      </c>
      <c r="G123" s="11">
        <f t="shared" si="8"/>
        <v>591.58270268131196</v>
      </c>
      <c r="H123" s="11">
        <f t="shared" si="11"/>
        <v>241.50714943373637</v>
      </c>
      <c r="I123" s="13">
        <f t="shared" si="12"/>
        <v>49375.413731884822</v>
      </c>
    </row>
    <row r="124" spans="2:9" x14ac:dyDescent="0.3">
      <c r="B124" s="9">
        <f t="shared" si="13"/>
        <v>111</v>
      </c>
      <c r="C124" s="10">
        <f t="shared" si="9"/>
        <v>46054</v>
      </c>
      <c r="D124" s="11">
        <f t="shared" si="10"/>
        <v>833.0898521150483</v>
      </c>
      <c r="E124" s="14">
        <v>0</v>
      </c>
      <c r="F124" s="11">
        <f t="shared" si="7"/>
        <v>833.0898521150483</v>
      </c>
      <c r="G124" s="11">
        <f t="shared" si="8"/>
        <v>594.44201907760498</v>
      </c>
      <c r="H124" s="11">
        <f t="shared" si="11"/>
        <v>238.64783303744341</v>
      </c>
      <c r="I124" s="13">
        <f t="shared" si="12"/>
        <v>48780.971712807215</v>
      </c>
    </row>
    <row r="125" spans="2:9" x14ac:dyDescent="0.3">
      <c r="B125" s="9">
        <f t="shared" si="13"/>
        <v>112</v>
      </c>
      <c r="C125" s="10">
        <f t="shared" si="9"/>
        <v>46082</v>
      </c>
      <c r="D125" s="11">
        <f t="shared" si="10"/>
        <v>833.0898521150483</v>
      </c>
      <c r="E125" s="14">
        <v>0</v>
      </c>
      <c r="F125" s="11">
        <f t="shared" si="7"/>
        <v>833.0898521150483</v>
      </c>
      <c r="G125" s="11">
        <f t="shared" si="8"/>
        <v>597.3151555031468</v>
      </c>
      <c r="H125" s="11">
        <f t="shared" si="11"/>
        <v>235.77469661190159</v>
      </c>
      <c r="I125" s="13">
        <f t="shared" si="12"/>
        <v>48183.656557304072</v>
      </c>
    </row>
    <row r="126" spans="2:9" x14ac:dyDescent="0.3">
      <c r="B126" s="9">
        <f t="shared" si="13"/>
        <v>113</v>
      </c>
      <c r="C126" s="10">
        <f t="shared" si="9"/>
        <v>46113</v>
      </c>
      <c r="D126" s="11">
        <f t="shared" si="10"/>
        <v>833.0898521150483</v>
      </c>
      <c r="E126" s="14">
        <v>0</v>
      </c>
      <c r="F126" s="11">
        <f t="shared" si="7"/>
        <v>833.0898521150483</v>
      </c>
      <c r="G126" s="11">
        <f t="shared" si="8"/>
        <v>600.20217875474532</v>
      </c>
      <c r="H126" s="11">
        <f t="shared" si="11"/>
        <v>232.8876733603031</v>
      </c>
      <c r="I126" s="13">
        <f t="shared" si="12"/>
        <v>47583.45437854933</v>
      </c>
    </row>
    <row r="127" spans="2:9" x14ac:dyDescent="0.3">
      <c r="B127" s="9">
        <f t="shared" si="13"/>
        <v>114</v>
      </c>
      <c r="C127" s="10">
        <f t="shared" si="9"/>
        <v>46143</v>
      </c>
      <c r="D127" s="11">
        <f t="shared" si="10"/>
        <v>833.0898521150483</v>
      </c>
      <c r="E127" s="14">
        <v>0</v>
      </c>
      <c r="F127" s="11">
        <f t="shared" si="7"/>
        <v>833.0898521150483</v>
      </c>
      <c r="G127" s="11">
        <f t="shared" si="8"/>
        <v>603.10315595205986</v>
      </c>
      <c r="H127" s="11">
        <f t="shared" si="11"/>
        <v>229.98669616298844</v>
      </c>
      <c r="I127" s="13">
        <f t="shared" si="12"/>
        <v>46980.351222597266</v>
      </c>
    </row>
    <row r="128" spans="2:9" x14ac:dyDescent="0.3">
      <c r="B128" s="9">
        <f t="shared" si="13"/>
        <v>115</v>
      </c>
      <c r="C128" s="10">
        <f t="shared" si="9"/>
        <v>46174</v>
      </c>
      <c r="D128" s="11">
        <f t="shared" si="10"/>
        <v>833.0898521150483</v>
      </c>
      <c r="E128" s="14">
        <v>0</v>
      </c>
      <c r="F128" s="11">
        <f t="shared" si="7"/>
        <v>833.0898521150483</v>
      </c>
      <c r="G128" s="11">
        <f t="shared" si="8"/>
        <v>606.01815453916151</v>
      </c>
      <c r="H128" s="11">
        <f t="shared" si="11"/>
        <v>227.07169757588679</v>
      </c>
      <c r="I128" s="13">
        <f t="shared" si="12"/>
        <v>46374.333068058106</v>
      </c>
    </row>
    <row r="129" spans="2:9" x14ac:dyDescent="0.3">
      <c r="B129" s="9">
        <f t="shared" si="13"/>
        <v>116</v>
      </c>
      <c r="C129" s="10">
        <f t="shared" si="9"/>
        <v>46204</v>
      </c>
      <c r="D129" s="11">
        <f t="shared" si="10"/>
        <v>833.0898521150483</v>
      </c>
      <c r="E129" s="14">
        <v>0</v>
      </c>
      <c r="F129" s="11">
        <f t="shared" si="7"/>
        <v>833.0898521150483</v>
      </c>
      <c r="G129" s="11">
        <f t="shared" si="8"/>
        <v>608.94724228610073</v>
      </c>
      <c r="H129" s="11">
        <f t="shared" si="11"/>
        <v>224.1426098289476</v>
      </c>
      <c r="I129" s="13">
        <f t="shared" si="12"/>
        <v>45765.385825772006</v>
      </c>
    </row>
    <row r="130" spans="2:9" x14ac:dyDescent="0.3">
      <c r="B130" s="9">
        <f t="shared" si="13"/>
        <v>117</v>
      </c>
      <c r="C130" s="10">
        <f t="shared" si="9"/>
        <v>46235</v>
      </c>
      <c r="D130" s="11">
        <f t="shared" si="10"/>
        <v>833.0898521150483</v>
      </c>
      <c r="E130" s="14">
        <v>0</v>
      </c>
      <c r="F130" s="11">
        <f t="shared" si="7"/>
        <v>833.0898521150483</v>
      </c>
      <c r="G130" s="11">
        <f t="shared" si="8"/>
        <v>611.89048729048352</v>
      </c>
      <c r="H130" s="11">
        <f t="shared" si="11"/>
        <v>221.1993648245647</v>
      </c>
      <c r="I130" s="13">
        <f t="shared" si="12"/>
        <v>45153.495338481524</v>
      </c>
    </row>
    <row r="131" spans="2:9" x14ac:dyDescent="0.3">
      <c r="B131" s="9">
        <f t="shared" si="13"/>
        <v>118</v>
      </c>
      <c r="C131" s="10">
        <f t="shared" si="9"/>
        <v>46266</v>
      </c>
      <c r="D131" s="11">
        <f t="shared" si="10"/>
        <v>833.0898521150483</v>
      </c>
      <c r="E131" s="14">
        <v>0</v>
      </c>
      <c r="F131" s="11">
        <f t="shared" si="7"/>
        <v>833.0898521150483</v>
      </c>
      <c r="G131" s="11">
        <f t="shared" si="8"/>
        <v>614.84795797905429</v>
      </c>
      <c r="H131" s="11">
        <f t="shared" si="11"/>
        <v>218.24189413599404</v>
      </c>
      <c r="I131" s="13">
        <f t="shared" si="12"/>
        <v>44538.647380502473</v>
      </c>
    </row>
    <row r="132" spans="2:9" x14ac:dyDescent="0.3">
      <c r="B132" s="9">
        <f t="shared" si="13"/>
        <v>119</v>
      </c>
      <c r="C132" s="10">
        <f t="shared" si="9"/>
        <v>46296</v>
      </c>
      <c r="D132" s="11">
        <f t="shared" si="10"/>
        <v>833.0898521150483</v>
      </c>
      <c r="E132" s="14">
        <v>0</v>
      </c>
      <c r="F132" s="11">
        <f t="shared" si="7"/>
        <v>833.0898521150483</v>
      </c>
      <c r="G132" s="11">
        <f t="shared" si="8"/>
        <v>617.81972310928631</v>
      </c>
      <c r="H132" s="11">
        <f t="shared" si="11"/>
        <v>215.27012900576196</v>
      </c>
      <c r="I132" s="13">
        <f t="shared" si="12"/>
        <v>43920.827657393187</v>
      </c>
    </row>
    <row r="133" spans="2:9" x14ac:dyDescent="0.3">
      <c r="B133" s="9">
        <f t="shared" si="13"/>
        <v>120</v>
      </c>
      <c r="C133" s="10">
        <f t="shared" si="9"/>
        <v>46327</v>
      </c>
      <c r="D133" s="11">
        <f t="shared" si="10"/>
        <v>833.0898521150483</v>
      </c>
      <c r="E133" s="14">
        <v>0</v>
      </c>
      <c r="F133" s="11">
        <f t="shared" si="7"/>
        <v>833.0898521150483</v>
      </c>
      <c r="G133" s="11">
        <f t="shared" si="8"/>
        <v>620.80585177098123</v>
      </c>
      <c r="H133" s="11">
        <f t="shared" si="11"/>
        <v>212.2840003440671</v>
      </c>
      <c r="I133" s="13">
        <f t="shared" si="12"/>
        <v>43300.021805622207</v>
      </c>
    </row>
    <row r="134" spans="2:9" x14ac:dyDescent="0.3">
      <c r="B134" s="9">
        <f t="shared" si="13"/>
        <v>121</v>
      </c>
      <c r="C134" s="10">
        <f t="shared" si="9"/>
        <v>46357</v>
      </c>
      <c r="D134" s="11">
        <f t="shared" si="10"/>
        <v>833.0898521150483</v>
      </c>
      <c r="E134" s="14">
        <v>0</v>
      </c>
      <c r="F134" s="11">
        <f t="shared" si="7"/>
        <v>833.0898521150483</v>
      </c>
      <c r="G134" s="11">
        <f t="shared" si="8"/>
        <v>623.80641338787427</v>
      </c>
      <c r="H134" s="11">
        <f t="shared" si="11"/>
        <v>209.28343872717397</v>
      </c>
      <c r="I134" s="13">
        <f t="shared" si="12"/>
        <v>42676.215392234335</v>
      </c>
    </row>
    <row r="135" spans="2:9" x14ac:dyDescent="0.3">
      <c r="B135" s="9">
        <f t="shared" si="13"/>
        <v>122</v>
      </c>
      <c r="C135" s="10">
        <f t="shared" si="9"/>
        <v>46388</v>
      </c>
      <c r="D135" s="11">
        <f t="shared" si="10"/>
        <v>833.0898521150483</v>
      </c>
      <c r="E135" s="14">
        <v>0</v>
      </c>
      <c r="F135" s="11">
        <f t="shared" si="7"/>
        <v>833.0898521150483</v>
      </c>
      <c r="G135" s="11">
        <f t="shared" si="8"/>
        <v>626.82147771924906</v>
      </c>
      <c r="H135" s="11">
        <f t="shared" si="11"/>
        <v>206.26837439579933</v>
      </c>
      <c r="I135" s="13">
        <f t="shared" si="12"/>
        <v>42049.393914515087</v>
      </c>
    </row>
    <row r="136" spans="2:9" x14ac:dyDescent="0.3">
      <c r="B136" s="9">
        <f t="shared" si="13"/>
        <v>123</v>
      </c>
      <c r="C136" s="10">
        <f t="shared" si="9"/>
        <v>46419</v>
      </c>
      <c r="D136" s="11">
        <f t="shared" si="10"/>
        <v>833.0898521150483</v>
      </c>
      <c r="E136" s="14">
        <v>0</v>
      </c>
      <c r="F136" s="11">
        <f t="shared" si="7"/>
        <v>833.0898521150483</v>
      </c>
      <c r="G136" s="11">
        <f t="shared" si="8"/>
        <v>629.8511148615587</v>
      </c>
      <c r="H136" s="11">
        <f t="shared" si="11"/>
        <v>203.23873725348963</v>
      </c>
      <c r="I136" s="13">
        <f t="shared" si="12"/>
        <v>41419.542799653529</v>
      </c>
    </row>
    <row r="137" spans="2:9" x14ac:dyDescent="0.3">
      <c r="B137" s="9">
        <f t="shared" si="13"/>
        <v>124</v>
      </c>
      <c r="C137" s="10">
        <f t="shared" si="9"/>
        <v>46447</v>
      </c>
      <c r="D137" s="11">
        <f t="shared" si="10"/>
        <v>833.0898521150483</v>
      </c>
      <c r="E137" s="14">
        <v>0</v>
      </c>
      <c r="F137" s="11">
        <f t="shared" si="7"/>
        <v>833.0898521150483</v>
      </c>
      <c r="G137" s="11">
        <f t="shared" si="8"/>
        <v>632.89539525005625</v>
      </c>
      <c r="H137" s="11">
        <f t="shared" si="11"/>
        <v>200.19445686499208</v>
      </c>
      <c r="I137" s="13">
        <f t="shared" si="12"/>
        <v>40786.647404403469</v>
      </c>
    </row>
    <row r="138" spans="2:9" x14ac:dyDescent="0.3">
      <c r="B138" s="9">
        <f t="shared" si="13"/>
        <v>125</v>
      </c>
      <c r="C138" s="10">
        <f t="shared" si="9"/>
        <v>46478</v>
      </c>
      <c r="D138" s="11">
        <f t="shared" si="10"/>
        <v>833.0898521150483</v>
      </c>
      <c r="E138" s="14">
        <v>0</v>
      </c>
      <c r="F138" s="11">
        <f t="shared" si="7"/>
        <v>833.0898521150483</v>
      </c>
      <c r="G138" s="11">
        <f t="shared" si="8"/>
        <v>635.95438966043139</v>
      </c>
      <c r="H138" s="11">
        <f t="shared" si="11"/>
        <v>197.13546245461683</v>
      </c>
      <c r="I138" s="13">
        <f t="shared" si="12"/>
        <v>40150.693014743039</v>
      </c>
    </row>
    <row r="139" spans="2:9" x14ac:dyDescent="0.3">
      <c r="B139" s="9">
        <f t="shared" si="13"/>
        <v>126</v>
      </c>
      <c r="C139" s="10">
        <f t="shared" si="9"/>
        <v>46508</v>
      </c>
      <c r="D139" s="11">
        <f t="shared" si="10"/>
        <v>833.0898521150483</v>
      </c>
      <c r="E139" s="14">
        <v>0</v>
      </c>
      <c r="F139" s="11">
        <f t="shared" si="7"/>
        <v>833.0898521150483</v>
      </c>
      <c r="G139" s="11">
        <f t="shared" si="8"/>
        <v>639.02816921045689</v>
      </c>
      <c r="H139" s="11">
        <f t="shared" si="11"/>
        <v>194.06168290459138</v>
      </c>
      <c r="I139" s="13">
        <f t="shared" si="12"/>
        <v>39511.664845532585</v>
      </c>
    </row>
    <row r="140" spans="2:9" x14ac:dyDescent="0.3">
      <c r="B140" s="9">
        <f t="shared" si="13"/>
        <v>127</v>
      </c>
      <c r="C140" s="10">
        <f t="shared" si="9"/>
        <v>46539</v>
      </c>
      <c r="D140" s="11">
        <f t="shared" si="10"/>
        <v>833.0898521150483</v>
      </c>
      <c r="E140" s="14">
        <v>0</v>
      </c>
      <c r="F140" s="11">
        <f t="shared" si="7"/>
        <v>833.0898521150483</v>
      </c>
      <c r="G140" s="11">
        <f t="shared" si="8"/>
        <v>642.1168053616409</v>
      </c>
      <c r="H140" s="11">
        <f t="shared" si="11"/>
        <v>190.97304675340746</v>
      </c>
      <c r="I140" s="13">
        <f t="shared" si="12"/>
        <v>38869.548040170943</v>
      </c>
    </row>
    <row r="141" spans="2:9" x14ac:dyDescent="0.3">
      <c r="B141" s="9">
        <f t="shared" si="13"/>
        <v>128</v>
      </c>
      <c r="C141" s="10">
        <f t="shared" si="9"/>
        <v>46569</v>
      </c>
      <c r="D141" s="11">
        <f t="shared" si="10"/>
        <v>833.0898521150483</v>
      </c>
      <c r="E141" s="14">
        <v>0</v>
      </c>
      <c r="F141" s="11">
        <f t="shared" si="7"/>
        <v>833.0898521150483</v>
      </c>
      <c r="G141" s="11">
        <f t="shared" si="8"/>
        <v>645.22036992088874</v>
      </c>
      <c r="H141" s="11">
        <f t="shared" si="11"/>
        <v>187.86948219415956</v>
      </c>
      <c r="I141" s="13">
        <f t="shared" si="12"/>
        <v>38224.327670250052</v>
      </c>
    </row>
    <row r="142" spans="2:9" x14ac:dyDescent="0.3">
      <c r="B142" s="9">
        <f t="shared" si="13"/>
        <v>129</v>
      </c>
      <c r="C142" s="10">
        <f t="shared" si="9"/>
        <v>46600</v>
      </c>
      <c r="D142" s="11">
        <f t="shared" si="10"/>
        <v>833.0898521150483</v>
      </c>
      <c r="E142" s="14">
        <v>0</v>
      </c>
      <c r="F142" s="11">
        <f t="shared" si="7"/>
        <v>833.0898521150483</v>
      </c>
      <c r="G142" s="11">
        <f t="shared" si="8"/>
        <v>648.33893504217303</v>
      </c>
      <c r="H142" s="11">
        <f t="shared" si="11"/>
        <v>184.75091707287527</v>
      </c>
      <c r="I142" s="13">
        <f t="shared" si="12"/>
        <v>37575.98873520788</v>
      </c>
    </row>
    <row r="143" spans="2:9" x14ac:dyDescent="0.3">
      <c r="B143" s="9">
        <f t="shared" si="13"/>
        <v>130</v>
      </c>
      <c r="C143" s="10">
        <f t="shared" si="9"/>
        <v>46631</v>
      </c>
      <c r="D143" s="11">
        <f t="shared" si="10"/>
        <v>833.0898521150483</v>
      </c>
      <c r="E143" s="14">
        <v>0</v>
      </c>
      <c r="F143" s="11">
        <f t="shared" ref="F143:F193" si="14">IF($E$4&gt;1,D143+E143,"")</f>
        <v>833.0898521150483</v>
      </c>
      <c r="G143" s="11">
        <f t="shared" ref="G143:G193" si="15">IF($E$4&gt;1,PPMT($E$5/$E$7,B143,$E$6*$E$7,-$E$4)+E143,"")</f>
        <v>651.47257322821019</v>
      </c>
      <c r="H143" s="11">
        <f t="shared" si="11"/>
        <v>181.61727888683811</v>
      </c>
      <c r="I143" s="13">
        <f t="shared" si="12"/>
        <v>36924.516161979671</v>
      </c>
    </row>
    <row r="144" spans="2:9" x14ac:dyDescent="0.3">
      <c r="B144" s="9">
        <f t="shared" si="13"/>
        <v>131</v>
      </c>
      <c r="C144" s="10">
        <f t="shared" ref="C144:C193" si="16">IF($E$4&gt;1,EDATE(C143,1),"")</f>
        <v>46661</v>
      </c>
      <c r="D144" s="11">
        <f t="shared" ref="D144:D193" si="17">IF($E$4&gt;1,PMT($E$5/$E$7,$E$6*$E$7,-$E$4),"")</f>
        <v>833.0898521150483</v>
      </c>
      <c r="E144" s="14">
        <v>0</v>
      </c>
      <c r="F144" s="11">
        <f t="shared" si="14"/>
        <v>833.0898521150483</v>
      </c>
      <c r="G144" s="11">
        <f t="shared" si="15"/>
        <v>654.62135733214654</v>
      </c>
      <c r="H144" s="11">
        <f t="shared" ref="H144:H175" si="18">IF($E$4&gt;1,IPMT($E$5/$E$7,B144,$E$6*$E$7,-$E$4),"")</f>
        <v>178.46849478290176</v>
      </c>
      <c r="I144" s="13">
        <f t="shared" ref="I144:I193" si="19">IF($E$4&gt;1,I143-G144,0)</f>
        <v>36269.894804647527</v>
      </c>
    </row>
    <row r="145" spans="2:9" x14ac:dyDescent="0.3">
      <c r="B145" s="9">
        <f t="shared" ref="B145:B193" si="20">IF(AND($E$4&gt;0,B144&lt;=($E$6*$E$7)),B144+1,"")</f>
        <v>132</v>
      </c>
      <c r="C145" s="10">
        <f t="shared" si="16"/>
        <v>46692</v>
      </c>
      <c r="D145" s="11">
        <f t="shared" si="17"/>
        <v>833.0898521150483</v>
      </c>
      <c r="E145" s="14">
        <v>0</v>
      </c>
      <c r="F145" s="11">
        <f t="shared" si="14"/>
        <v>833.0898521150483</v>
      </c>
      <c r="G145" s="11">
        <f t="shared" si="15"/>
        <v>657.78536055925179</v>
      </c>
      <c r="H145" s="11">
        <f t="shared" si="18"/>
        <v>175.30449155579635</v>
      </c>
      <c r="I145" s="13">
        <f t="shared" si="19"/>
        <v>35612.109444088273</v>
      </c>
    </row>
    <row r="146" spans="2:9" x14ac:dyDescent="0.3">
      <c r="B146" s="9">
        <f t="shared" si="20"/>
        <v>133</v>
      </c>
      <c r="C146" s="10">
        <f t="shared" si="16"/>
        <v>46722</v>
      </c>
      <c r="D146" s="11">
        <f t="shared" si="17"/>
        <v>833.0898521150483</v>
      </c>
      <c r="E146" s="14">
        <v>0</v>
      </c>
      <c r="F146" s="11">
        <f t="shared" si="14"/>
        <v>833.0898521150483</v>
      </c>
      <c r="G146" s="11">
        <f t="shared" si="15"/>
        <v>660.96465646862168</v>
      </c>
      <c r="H146" s="11">
        <f t="shared" si="18"/>
        <v>172.12519564642662</v>
      </c>
      <c r="I146" s="13">
        <f t="shared" si="19"/>
        <v>34951.144787619654</v>
      </c>
    </row>
    <row r="147" spans="2:9" x14ac:dyDescent="0.3">
      <c r="B147" s="9">
        <f t="shared" si="20"/>
        <v>134</v>
      </c>
      <c r="C147" s="10">
        <f t="shared" si="16"/>
        <v>46753</v>
      </c>
      <c r="D147" s="11">
        <f t="shared" si="17"/>
        <v>833.0898521150483</v>
      </c>
      <c r="E147" s="14">
        <v>0</v>
      </c>
      <c r="F147" s="11">
        <f t="shared" si="14"/>
        <v>833.0898521150483</v>
      </c>
      <c r="G147" s="11">
        <f t="shared" si="15"/>
        <v>664.15931897488667</v>
      </c>
      <c r="H147" s="11">
        <f t="shared" si="18"/>
        <v>168.93053314016163</v>
      </c>
      <c r="I147" s="13">
        <f t="shared" si="19"/>
        <v>34286.985468644765</v>
      </c>
    </row>
    <row r="148" spans="2:9" x14ac:dyDescent="0.3">
      <c r="B148" s="9">
        <f t="shared" si="20"/>
        <v>135</v>
      </c>
      <c r="C148" s="10">
        <f t="shared" si="16"/>
        <v>46784</v>
      </c>
      <c r="D148" s="11">
        <f t="shared" si="17"/>
        <v>833.0898521150483</v>
      </c>
      <c r="E148" s="14">
        <v>0</v>
      </c>
      <c r="F148" s="11">
        <f t="shared" si="14"/>
        <v>833.0898521150483</v>
      </c>
      <c r="G148" s="11">
        <f t="shared" si="15"/>
        <v>667.36942234993194</v>
      </c>
      <c r="H148" s="11">
        <f t="shared" si="18"/>
        <v>165.72042976511634</v>
      </c>
      <c r="I148" s="13">
        <f t="shared" si="19"/>
        <v>33619.616046294832</v>
      </c>
    </row>
    <row r="149" spans="2:9" x14ac:dyDescent="0.3">
      <c r="B149" s="9">
        <f t="shared" si="20"/>
        <v>136</v>
      </c>
      <c r="C149" s="10">
        <f t="shared" si="16"/>
        <v>46813</v>
      </c>
      <c r="D149" s="11">
        <f t="shared" si="17"/>
        <v>833.0898521150483</v>
      </c>
      <c r="E149" s="14">
        <v>0</v>
      </c>
      <c r="F149" s="11">
        <f t="shared" si="14"/>
        <v>833.0898521150483</v>
      </c>
      <c r="G149" s="11">
        <f t="shared" si="15"/>
        <v>670.59504122462329</v>
      </c>
      <c r="H149" s="11">
        <f t="shared" si="18"/>
        <v>162.49481089042504</v>
      </c>
      <c r="I149" s="13">
        <f t="shared" si="19"/>
        <v>32949.021005070208</v>
      </c>
    </row>
    <row r="150" spans="2:9" x14ac:dyDescent="0.3">
      <c r="B150" s="9">
        <f t="shared" si="20"/>
        <v>137</v>
      </c>
      <c r="C150" s="10">
        <f t="shared" si="16"/>
        <v>46844</v>
      </c>
      <c r="D150" s="11">
        <f t="shared" si="17"/>
        <v>833.0898521150483</v>
      </c>
      <c r="E150" s="14">
        <v>0</v>
      </c>
      <c r="F150" s="11">
        <f t="shared" si="14"/>
        <v>833.0898521150483</v>
      </c>
      <c r="G150" s="11">
        <f t="shared" si="15"/>
        <v>673.83625059054225</v>
      </c>
      <c r="H150" s="11">
        <f t="shared" si="18"/>
        <v>159.25360152450597</v>
      </c>
      <c r="I150" s="13">
        <f t="shared" si="19"/>
        <v>32275.184754479666</v>
      </c>
    </row>
    <row r="151" spans="2:9" x14ac:dyDescent="0.3">
      <c r="B151" s="9">
        <f t="shared" si="20"/>
        <v>138</v>
      </c>
      <c r="C151" s="10">
        <f t="shared" si="16"/>
        <v>46874</v>
      </c>
      <c r="D151" s="11">
        <f t="shared" si="17"/>
        <v>833.0898521150483</v>
      </c>
      <c r="E151" s="14">
        <v>0</v>
      </c>
      <c r="F151" s="11">
        <f t="shared" si="14"/>
        <v>833.0898521150483</v>
      </c>
      <c r="G151" s="11">
        <f t="shared" si="15"/>
        <v>677.0931258017298</v>
      </c>
      <c r="H151" s="11">
        <f t="shared" si="18"/>
        <v>155.99672631331836</v>
      </c>
      <c r="I151" s="13">
        <f t="shared" si="19"/>
        <v>31598.091628677936</v>
      </c>
    </row>
    <row r="152" spans="2:9" x14ac:dyDescent="0.3">
      <c r="B152" s="9">
        <f t="shared" si="20"/>
        <v>139</v>
      </c>
      <c r="C152" s="10">
        <f t="shared" si="16"/>
        <v>46905</v>
      </c>
      <c r="D152" s="11">
        <f t="shared" si="17"/>
        <v>833.0898521150483</v>
      </c>
      <c r="E152" s="14">
        <v>0</v>
      </c>
      <c r="F152" s="11">
        <f t="shared" si="14"/>
        <v>833.0898521150483</v>
      </c>
      <c r="G152" s="11">
        <f t="shared" si="15"/>
        <v>680.36574257643827</v>
      </c>
      <c r="H152" s="11">
        <f t="shared" si="18"/>
        <v>152.72410953861001</v>
      </c>
      <c r="I152" s="13">
        <f t="shared" si="19"/>
        <v>30917.725886101496</v>
      </c>
    </row>
    <row r="153" spans="2:9" x14ac:dyDescent="0.3">
      <c r="B153" s="9">
        <f t="shared" si="20"/>
        <v>140</v>
      </c>
      <c r="C153" s="10">
        <f t="shared" si="16"/>
        <v>46935</v>
      </c>
      <c r="D153" s="11">
        <f t="shared" si="17"/>
        <v>833.0898521150483</v>
      </c>
      <c r="E153" s="14">
        <v>0</v>
      </c>
      <c r="F153" s="11">
        <f t="shared" si="14"/>
        <v>833.0898521150483</v>
      </c>
      <c r="G153" s="11">
        <f t="shared" si="15"/>
        <v>683.6541769988911</v>
      </c>
      <c r="H153" s="11">
        <f t="shared" si="18"/>
        <v>149.4356751161572</v>
      </c>
      <c r="I153" s="13">
        <f t="shared" si="19"/>
        <v>30234.071709102605</v>
      </c>
    </row>
    <row r="154" spans="2:9" x14ac:dyDescent="0.3">
      <c r="B154" s="9">
        <f t="shared" si="20"/>
        <v>141</v>
      </c>
      <c r="C154" s="10">
        <f t="shared" si="16"/>
        <v>46966</v>
      </c>
      <c r="D154" s="11">
        <f t="shared" si="17"/>
        <v>833.0898521150483</v>
      </c>
      <c r="E154" s="14">
        <v>0</v>
      </c>
      <c r="F154" s="11">
        <f t="shared" si="14"/>
        <v>833.0898521150483</v>
      </c>
      <c r="G154" s="11">
        <f t="shared" si="15"/>
        <v>686.95850552105242</v>
      </c>
      <c r="H154" s="11">
        <f t="shared" si="18"/>
        <v>146.13134659399594</v>
      </c>
      <c r="I154" s="13">
        <f t="shared" si="19"/>
        <v>29547.113203581554</v>
      </c>
    </row>
    <row r="155" spans="2:9" x14ac:dyDescent="0.3">
      <c r="B155" s="9">
        <f t="shared" si="20"/>
        <v>142</v>
      </c>
      <c r="C155" s="10">
        <f t="shared" si="16"/>
        <v>46997</v>
      </c>
      <c r="D155" s="11">
        <f t="shared" si="17"/>
        <v>833.0898521150483</v>
      </c>
      <c r="E155" s="14">
        <v>0</v>
      </c>
      <c r="F155" s="11">
        <f t="shared" si="14"/>
        <v>833.0898521150483</v>
      </c>
      <c r="G155" s="11">
        <f t="shared" si="15"/>
        <v>690.27880496440423</v>
      </c>
      <c r="H155" s="11">
        <f t="shared" si="18"/>
        <v>142.81104715064416</v>
      </c>
      <c r="I155" s="13">
        <f t="shared" si="19"/>
        <v>28856.834398617149</v>
      </c>
    </row>
    <row r="156" spans="2:9" x14ac:dyDescent="0.3">
      <c r="B156" s="9">
        <f t="shared" si="20"/>
        <v>143</v>
      </c>
      <c r="C156" s="10">
        <f t="shared" si="16"/>
        <v>47027</v>
      </c>
      <c r="D156" s="11">
        <f t="shared" si="17"/>
        <v>833.0898521150483</v>
      </c>
      <c r="E156" s="14">
        <v>0</v>
      </c>
      <c r="F156" s="11">
        <f t="shared" si="14"/>
        <v>833.0898521150483</v>
      </c>
      <c r="G156" s="11">
        <f t="shared" si="15"/>
        <v>693.61515252173206</v>
      </c>
      <c r="H156" s="11">
        <f t="shared" si="18"/>
        <v>139.47469959331622</v>
      </c>
      <c r="I156" s="13">
        <f t="shared" si="19"/>
        <v>28163.219246095417</v>
      </c>
    </row>
    <row r="157" spans="2:9" x14ac:dyDescent="0.3">
      <c r="B157" s="9">
        <f t="shared" si="20"/>
        <v>144</v>
      </c>
      <c r="C157" s="10">
        <f t="shared" si="16"/>
        <v>47058</v>
      </c>
      <c r="D157" s="11">
        <f t="shared" si="17"/>
        <v>833.0898521150483</v>
      </c>
      <c r="E157" s="14">
        <v>0</v>
      </c>
      <c r="F157" s="11">
        <f t="shared" si="14"/>
        <v>833.0898521150483</v>
      </c>
      <c r="G157" s="11">
        <f t="shared" si="15"/>
        <v>696.96762575892035</v>
      </c>
      <c r="H157" s="11">
        <f t="shared" si="18"/>
        <v>136.12222635612787</v>
      </c>
      <c r="I157" s="13">
        <f t="shared" si="19"/>
        <v>27466.251620336498</v>
      </c>
    </row>
    <row r="158" spans="2:9" x14ac:dyDescent="0.3">
      <c r="B158" s="9">
        <f t="shared" si="20"/>
        <v>145</v>
      </c>
      <c r="C158" s="10">
        <f t="shared" si="16"/>
        <v>47088</v>
      </c>
      <c r="D158" s="11">
        <f t="shared" si="17"/>
        <v>833.0898521150483</v>
      </c>
      <c r="E158" s="14">
        <v>0</v>
      </c>
      <c r="F158" s="11">
        <f t="shared" si="14"/>
        <v>833.0898521150483</v>
      </c>
      <c r="G158" s="11">
        <f t="shared" si="15"/>
        <v>700.33630261675523</v>
      </c>
      <c r="H158" s="11">
        <f t="shared" si="18"/>
        <v>132.75354949829304</v>
      </c>
      <c r="I158" s="13">
        <f t="shared" si="19"/>
        <v>26765.915317719744</v>
      </c>
    </row>
    <row r="159" spans="2:9" x14ac:dyDescent="0.3">
      <c r="B159" s="9">
        <f t="shared" si="20"/>
        <v>146</v>
      </c>
      <c r="C159" s="10">
        <f t="shared" si="16"/>
        <v>47119</v>
      </c>
      <c r="D159" s="11">
        <f t="shared" si="17"/>
        <v>833.0898521150483</v>
      </c>
      <c r="E159" s="14">
        <v>0</v>
      </c>
      <c r="F159" s="11">
        <f t="shared" si="14"/>
        <v>833.0898521150483</v>
      </c>
      <c r="G159" s="11">
        <f t="shared" si="15"/>
        <v>703.72126141273623</v>
      </c>
      <c r="H159" s="11">
        <f t="shared" si="18"/>
        <v>129.36859070231208</v>
      </c>
      <c r="I159" s="13">
        <f t="shared" si="19"/>
        <v>26062.194056307009</v>
      </c>
    </row>
    <row r="160" spans="2:9" x14ac:dyDescent="0.3">
      <c r="B160" s="9">
        <f t="shared" si="20"/>
        <v>147</v>
      </c>
      <c r="C160" s="10">
        <f t="shared" si="16"/>
        <v>47150</v>
      </c>
      <c r="D160" s="11">
        <f t="shared" si="17"/>
        <v>833.0898521150483</v>
      </c>
      <c r="E160" s="14">
        <v>0</v>
      </c>
      <c r="F160" s="11">
        <f t="shared" si="14"/>
        <v>833.0898521150483</v>
      </c>
      <c r="G160" s="11">
        <f t="shared" si="15"/>
        <v>707.12258084289772</v>
      </c>
      <c r="H160" s="11">
        <f t="shared" si="18"/>
        <v>125.96727127215051</v>
      </c>
      <c r="I160" s="13">
        <f t="shared" si="19"/>
        <v>25355.071475464112</v>
      </c>
    </row>
    <row r="161" spans="2:9" x14ac:dyDescent="0.3">
      <c r="B161" s="9">
        <f t="shared" si="20"/>
        <v>148</v>
      </c>
      <c r="C161" s="10">
        <f t="shared" si="16"/>
        <v>47178</v>
      </c>
      <c r="D161" s="11">
        <f t="shared" si="17"/>
        <v>833.0898521150483</v>
      </c>
      <c r="E161" s="14">
        <v>0</v>
      </c>
      <c r="F161" s="11">
        <f t="shared" si="14"/>
        <v>833.0898521150483</v>
      </c>
      <c r="G161" s="11">
        <f t="shared" si="15"/>
        <v>710.54033998363855</v>
      </c>
      <c r="H161" s="11">
        <f t="shared" si="18"/>
        <v>122.54951213140984</v>
      </c>
      <c r="I161" s="13">
        <f t="shared" si="19"/>
        <v>24644.531135480473</v>
      </c>
    </row>
    <row r="162" spans="2:9" x14ac:dyDescent="0.3">
      <c r="B162" s="9">
        <f t="shared" si="20"/>
        <v>149</v>
      </c>
      <c r="C162" s="10">
        <f t="shared" si="16"/>
        <v>47209</v>
      </c>
      <c r="D162" s="11">
        <f t="shared" si="17"/>
        <v>833.0898521150483</v>
      </c>
      <c r="E162" s="14">
        <v>0</v>
      </c>
      <c r="F162" s="11">
        <f t="shared" si="14"/>
        <v>833.0898521150483</v>
      </c>
      <c r="G162" s="11">
        <f t="shared" si="15"/>
        <v>713.97461829355939</v>
      </c>
      <c r="H162" s="11">
        <f t="shared" si="18"/>
        <v>119.11523382148894</v>
      </c>
      <c r="I162" s="13">
        <f t="shared" si="19"/>
        <v>23930.556517186913</v>
      </c>
    </row>
    <row r="163" spans="2:9" x14ac:dyDescent="0.3">
      <c r="B163" s="9">
        <f t="shared" si="20"/>
        <v>150</v>
      </c>
      <c r="C163" s="10">
        <f t="shared" si="16"/>
        <v>47239</v>
      </c>
      <c r="D163" s="11">
        <f t="shared" si="17"/>
        <v>833.0898521150483</v>
      </c>
      <c r="E163" s="14">
        <v>0</v>
      </c>
      <c r="F163" s="11">
        <f t="shared" si="14"/>
        <v>833.0898521150483</v>
      </c>
      <c r="G163" s="11">
        <f t="shared" si="15"/>
        <v>717.42549561531166</v>
      </c>
      <c r="H163" s="11">
        <f t="shared" si="18"/>
        <v>115.66435649973674</v>
      </c>
      <c r="I163" s="13">
        <f t="shared" si="19"/>
        <v>23213.1310215716</v>
      </c>
    </row>
    <row r="164" spans="2:9" x14ac:dyDescent="0.3">
      <c r="B164" s="9">
        <f t="shared" si="20"/>
        <v>151</v>
      </c>
      <c r="C164" s="10">
        <f t="shared" si="16"/>
        <v>47270</v>
      </c>
      <c r="D164" s="11">
        <f t="shared" si="17"/>
        <v>833.0898521150483</v>
      </c>
      <c r="E164" s="14">
        <v>0</v>
      </c>
      <c r="F164" s="11">
        <f t="shared" si="14"/>
        <v>833.0898521150483</v>
      </c>
      <c r="G164" s="11">
        <f t="shared" si="15"/>
        <v>720.89305217745232</v>
      </c>
      <c r="H164" s="11">
        <f t="shared" si="18"/>
        <v>112.19679993759604</v>
      </c>
      <c r="I164" s="13">
        <f t="shared" si="19"/>
        <v>22492.237969394148</v>
      </c>
    </row>
    <row r="165" spans="2:9" x14ac:dyDescent="0.3">
      <c r="B165" s="9">
        <f t="shared" si="20"/>
        <v>152</v>
      </c>
      <c r="C165" s="10">
        <f t="shared" si="16"/>
        <v>47300</v>
      </c>
      <c r="D165" s="11">
        <f t="shared" si="17"/>
        <v>833.0898521150483</v>
      </c>
      <c r="E165" s="14">
        <v>0</v>
      </c>
      <c r="F165" s="11">
        <f t="shared" si="14"/>
        <v>833.0898521150483</v>
      </c>
      <c r="G165" s="11">
        <f t="shared" si="15"/>
        <v>724.37736859630979</v>
      </c>
      <c r="H165" s="11">
        <f t="shared" si="18"/>
        <v>108.71248351873837</v>
      </c>
      <c r="I165" s="13">
        <f t="shared" si="19"/>
        <v>21767.860600797838</v>
      </c>
    </row>
    <row r="166" spans="2:9" x14ac:dyDescent="0.3">
      <c r="B166" s="9">
        <f t="shared" si="20"/>
        <v>153</v>
      </c>
      <c r="C166" s="10">
        <f t="shared" si="16"/>
        <v>47331</v>
      </c>
      <c r="D166" s="11">
        <f t="shared" si="17"/>
        <v>833.0898521150483</v>
      </c>
      <c r="E166" s="14">
        <v>0</v>
      </c>
      <c r="F166" s="11">
        <f t="shared" si="14"/>
        <v>833.0898521150483</v>
      </c>
      <c r="G166" s="11">
        <f t="shared" si="15"/>
        <v>727.87852587785869</v>
      </c>
      <c r="H166" s="11">
        <f t="shared" si="18"/>
        <v>105.21132623718955</v>
      </c>
      <c r="I166" s="13">
        <f t="shared" si="19"/>
        <v>21039.982074919979</v>
      </c>
    </row>
    <row r="167" spans="2:9" x14ac:dyDescent="0.3">
      <c r="B167" s="9">
        <f t="shared" si="20"/>
        <v>154</v>
      </c>
      <c r="C167" s="10">
        <f t="shared" si="16"/>
        <v>47362</v>
      </c>
      <c r="D167" s="11">
        <f t="shared" si="17"/>
        <v>833.0898521150483</v>
      </c>
      <c r="E167" s="14">
        <v>0</v>
      </c>
      <c r="F167" s="11">
        <f t="shared" si="14"/>
        <v>833.0898521150483</v>
      </c>
      <c r="G167" s="11">
        <f t="shared" si="15"/>
        <v>731.39660541960177</v>
      </c>
      <c r="H167" s="11">
        <f t="shared" si="18"/>
        <v>101.69324669544655</v>
      </c>
      <c r="I167" s="13">
        <f t="shared" si="19"/>
        <v>20308.585469500376</v>
      </c>
    </row>
    <row r="168" spans="2:9" x14ac:dyDescent="0.3">
      <c r="B168" s="9">
        <f t="shared" si="20"/>
        <v>155</v>
      </c>
      <c r="C168" s="10">
        <f t="shared" si="16"/>
        <v>47392</v>
      </c>
      <c r="D168" s="11">
        <f t="shared" si="17"/>
        <v>833.0898521150483</v>
      </c>
      <c r="E168" s="14">
        <v>0</v>
      </c>
      <c r="F168" s="11">
        <f t="shared" si="14"/>
        <v>833.0898521150483</v>
      </c>
      <c r="G168" s="11">
        <f t="shared" si="15"/>
        <v>734.93168901246315</v>
      </c>
      <c r="H168" s="11">
        <f t="shared" si="18"/>
        <v>98.158163102585164</v>
      </c>
      <c r="I168" s="13">
        <f t="shared" si="19"/>
        <v>19573.653780487912</v>
      </c>
    </row>
    <row r="169" spans="2:9" x14ac:dyDescent="0.3">
      <c r="B169" s="9">
        <f t="shared" si="20"/>
        <v>156</v>
      </c>
      <c r="C169" s="10">
        <f t="shared" si="16"/>
        <v>47423</v>
      </c>
      <c r="D169" s="11">
        <f t="shared" si="17"/>
        <v>833.0898521150483</v>
      </c>
      <c r="E169" s="14">
        <v>0</v>
      </c>
      <c r="F169" s="11">
        <f t="shared" si="14"/>
        <v>833.0898521150483</v>
      </c>
      <c r="G169" s="11">
        <f>IF($E$4&gt;1,PPMT($E$5/$E$7,B169,$E$6*$E$7,-$E$4)+E169,"")</f>
        <v>738.48385884268998</v>
      </c>
      <c r="H169" s="11">
        <f t="shared" si="18"/>
        <v>94.605993272358234</v>
      </c>
      <c r="I169" s="13">
        <f t="shared" si="19"/>
        <v>18835.169921645222</v>
      </c>
    </row>
    <row r="170" spans="2:9" x14ac:dyDescent="0.3">
      <c r="B170" s="9">
        <f t="shared" si="20"/>
        <v>157</v>
      </c>
      <c r="C170" s="10">
        <f t="shared" si="16"/>
        <v>47453</v>
      </c>
      <c r="D170" s="11">
        <f t="shared" si="17"/>
        <v>833.0898521150483</v>
      </c>
      <c r="E170" s="14">
        <v>0</v>
      </c>
      <c r="F170" s="11">
        <f t="shared" si="14"/>
        <v>833.0898521150483</v>
      </c>
      <c r="G170" s="11">
        <f t="shared" si="15"/>
        <v>742.05319749376304</v>
      </c>
      <c r="H170" s="11">
        <f t="shared" si="18"/>
        <v>91.036654621285237</v>
      </c>
      <c r="I170" s="13">
        <f t="shared" si="19"/>
        <v>18093.116724151459</v>
      </c>
    </row>
    <row r="171" spans="2:9" x14ac:dyDescent="0.3">
      <c r="B171" s="9">
        <f t="shared" si="20"/>
        <v>158</v>
      </c>
      <c r="C171" s="10">
        <f t="shared" si="16"/>
        <v>47484</v>
      </c>
      <c r="D171" s="11">
        <f t="shared" si="17"/>
        <v>833.0898521150483</v>
      </c>
      <c r="E171" s="14">
        <v>0</v>
      </c>
      <c r="F171" s="11">
        <f t="shared" si="14"/>
        <v>833.0898521150483</v>
      </c>
      <c r="G171" s="11">
        <f t="shared" si="15"/>
        <v>745.6397879483161</v>
      </c>
      <c r="H171" s="11">
        <f t="shared" si="18"/>
        <v>87.450064166732048</v>
      </c>
      <c r="I171" s="13">
        <f t="shared" si="19"/>
        <v>17347.476936203144</v>
      </c>
    </row>
    <row r="172" spans="2:9" x14ac:dyDescent="0.3">
      <c r="B172" s="9">
        <f t="shared" si="20"/>
        <v>159</v>
      </c>
      <c r="C172" s="10">
        <f t="shared" si="16"/>
        <v>47515</v>
      </c>
      <c r="D172" s="11">
        <f t="shared" si="17"/>
        <v>833.0898521150483</v>
      </c>
      <c r="E172" s="14">
        <v>0</v>
      </c>
      <c r="F172" s="11">
        <f t="shared" si="14"/>
        <v>833.0898521150483</v>
      </c>
      <c r="G172" s="11">
        <f t="shared" si="15"/>
        <v>749.24371359006648</v>
      </c>
      <c r="H172" s="11">
        <f t="shared" si="18"/>
        <v>83.846138524981868</v>
      </c>
      <c r="I172" s="13">
        <f t="shared" si="19"/>
        <v>16598.233222613078</v>
      </c>
    </row>
    <row r="173" spans="2:9" x14ac:dyDescent="0.3">
      <c r="B173" s="9">
        <f t="shared" si="20"/>
        <v>160</v>
      </c>
      <c r="C173" s="10">
        <f t="shared" si="16"/>
        <v>47543</v>
      </c>
      <c r="D173" s="11">
        <f t="shared" si="17"/>
        <v>833.0898521150483</v>
      </c>
      <c r="E173" s="14">
        <v>0</v>
      </c>
      <c r="F173" s="11">
        <f t="shared" si="14"/>
        <v>833.0898521150483</v>
      </c>
      <c r="G173" s="11">
        <f t="shared" si="15"/>
        <v>752.86505820575178</v>
      </c>
      <c r="H173" s="11">
        <f t="shared" si="18"/>
        <v>80.224793909296508</v>
      </c>
      <c r="I173" s="13">
        <f t="shared" si="19"/>
        <v>15845.368164407326</v>
      </c>
    </row>
    <row r="174" spans="2:9" x14ac:dyDescent="0.3">
      <c r="B174" s="9">
        <f t="shared" si="20"/>
        <v>161</v>
      </c>
      <c r="C174" s="10">
        <f t="shared" si="16"/>
        <v>47574</v>
      </c>
      <c r="D174" s="11">
        <f t="shared" si="17"/>
        <v>833.0898521150483</v>
      </c>
      <c r="E174" s="14">
        <v>0</v>
      </c>
      <c r="F174" s="11">
        <f t="shared" si="14"/>
        <v>833.0898521150483</v>
      </c>
      <c r="G174" s="11">
        <f t="shared" si="15"/>
        <v>756.50390598707952</v>
      </c>
      <c r="H174" s="11">
        <f t="shared" si="18"/>
        <v>76.585946127968754</v>
      </c>
      <c r="I174" s="13">
        <f t="shared" si="19"/>
        <v>15088.864258420246</v>
      </c>
    </row>
    <row r="175" spans="2:9" x14ac:dyDescent="0.3">
      <c r="B175" s="9">
        <f t="shared" si="20"/>
        <v>162</v>
      </c>
      <c r="C175" s="10">
        <f t="shared" si="16"/>
        <v>47604</v>
      </c>
      <c r="D175" s="11">
        <f t="shared" si="17"/>
        <v>833.0898521150483</v>
      </c>
      <c r="E175" s="14">
        <v>0</v>
      </c>
      <c r="F175" s="11">
        <f t="shared" si="14"/>
        <v>833.0898521150483</v>
      </c>
      <c r="G175" s="11">
        <f t="shared" si="15"/>
        <v>760.16034153268379</v>
      </c>
      <c r="H175" s="11">
        <f t="shared" si="18"/>
        <v>72.929510582364514</v>
      </c>
      <c r="I175" s="13">
        <f t="shared" si="19"/>
        <v>14328.703916887562</v>
      </c>
    </row>
    <row r="176" spans="2:9" x14ac:dyDescent="0.3">
      <c r="B176" s="9">
        <f t="shared" si="20"/>
        <v>163</v>
      </c>
      <c r="C176" s="10">
        <f t="shared" si="16"/>
        <v>47635</v>
      </c>
      <c r="D176" s="11">
        <f t="shared" si="17"/>
        <v>833.0898521150483</v>
      </c>
      <c r="E176" s="14">
        <v>0</v>
      </c>
      <c r="F176" s="11">
        <f t="shared" si="14"/>
        <v>833.0898521150483</v>
      </c>
      <c r="G176" s="11">
        <f t="shared" si="15"/>
        <v>763.8344498500918</v>
      </c>
      <c r="H176" s="11">
        <f t="shared" ref="H176:H193" si="21">IF($E$4&gt;1,IPMT($E$5/$E$7,B176,$E$6*$E$7,-$E$4),"")</f>
        <v>69.255402264956558</v>
      </c>
      <c r="I176" s="13">
        <f t="shared" si="19"/>
        <v>13564.86946703747</v>
      </c>
    </row>
    <row r="177" spans="2:9" x14ac:dyDescent="0.3">
      <c r="B177" s="9">
        <f t="shared" si="20"/>
        <v>164</v>
      </c>
      <c r="C177" s="10">
        <f t="shared" si="16"/>
        <v>47665</v>
      </c>
      <c r="D177" s="11">
        <f t="shared" si="17"/>
        <v>833.0898521150483</v>
      </c>
      <c r="E177" s="14">
        <v>0</v>
      </c>
      <c r="F177" s="11">
        <f t="shared" si="14"/>
        <v>833.0898521150483</v>
      </c>
      <c r="G177" s="11">
        <f t="shared" si="15"/>
        <v>767.52631635770058</v>
      </c>
      <c r="H177" s="11">
        <f t="shared" si="21"/>
        <v>65.563535757347779</v>
      </c>
      <c r="I177" s="13">
        <f t="shared" si="19"/>
        <v>12797.34315067977</v>
      </c>
    </row>
    <row r="178" spans="2:9" x14ac:dyDescent="0.3">
      <c r="B178" s="9">
        <f t="shared" si="20"/>
        <v>165</v>
      </c>
      <c r="C178" s="10">
        <f t="shared" si="16"/>
        <v>47696</v>
      </c>
      <c r="D178" s="11">
        <f t="shared" si="17"/>
        <v>833.0898521150483</v>
      </c>
      <c r="E178" s="14">
        <v>0</v>
      </c>
      <c r="F178" s="11">
        <f t="shared" si="14"/>
        <v>833.0898521150483</v>
      </c>
      <c r="G178" s="11">
        <f t="shared" si="15"/>
        <v>771.23602688676283</v>
      </c>
      <c r="H178" s="11">
        <f t="shared" si="21"/>
        <v>61.853825228285558</v>
      </c>
      <c r="I178" s="13">
        <f t="shared" si="19"/>
        <v>12026.107123793006</v>
      </c>
    </row>
    <row r="179" spans="2:9" x14ac:dyDescent="0.3">
      <c r="B179" s="9">
        <f t="shared" si="20"/>
        <v>166</v>
      </c>
      <c r="C179" s="10">
        <f t="shared" si="16"/>
        <v>47727</v>
      </c>
      <c r="D179" s="11">
        <f t="shared" si="17"/>
        <v>833.0898521150483</v>
      </c>
      <c r="E179" s="14">
        <v>0</v>
      </c>
      <c r="F179" s="11">
        <f t="shared" si="14"/>
        <v>833.0898521150483</v>
      </c>
      <c r="G179" s="11">
        <f t="shared" si="15"/>
        <v>774.96366768338203</v>
      </c>
      <c r="H179" s="11">
        <f t="shared" si="21"/>
        <v>58.126184431666204</v>
      </c>
      <c r="I179" s="13">
        <f t="shared" si="19"/>
        <v>11251.143456109625</v>
      </c>
    </row>
    <row r="180" spans="2:9" x14ac:dyDescent="0.3">
      <c r="B180" s="9">
        <f t="shared" si="20"/>
        <v>167</v>
      </c>
      <c r="C180" s="10">
        <f t="shared" si="16"/>
        <v>47757</v>
      </c>
      <c r="D180" s="11">
        <f t="shared" si="17"/>
        <v>833.0898521150483</v>
      </c>
      <c r="E180" s="14">
        <v>0</v>
      </c>
      <c r="F180" s="11">
        <f t="shared" si="14"/>
        <v>833.0898521150483</v>
      </c>
      <c r="G180" s="11">
        <f t="shared" si="15"/>
        <v>778.70932541051843</v>
      </c>
      <c r="H180" s="11">
        <f t="shared" si="21"/>
        <v>54.380526704529849</v>
      </c>
      <c r="I180" s="13">
        <f t="shared" si="19"/>
        <v>10472.434130699106</v>
      </c>
    </row>
    <row r="181" spans="2:9" x14ac:dyDescent="0.3">
      <c r="B181" s="9">
        <f t="shared" si="20"/>
        <v>168</v>
      </c>
      <c r="C181" s="10">
        <f t="shared" si="16"/>
        <v>47788</v>
      </c>
      <c r="D181" s="11">
        <f t="shared" si="17"/>
        <v>833.0898521150483</v>
      </c>
      <c r="E181" s="14">
        <v>0</v>
      </c>
      <c r="F181" s="11">
        <f t="shared" si="14"/>
        <v>833.0898521150483</v>
      </c>
      <c r="G181" s="11">
        <f t="shared" si="15"/>
        <v>782.4730871500027</v>
      </c>
      <c r="H181" s="11">
        <f t="shared" si="21"/>
        <v>50.616764965045682</v>
      </c>
      <c r="I181" s="13">
        <f t="shared" si="19"/>
        <v>9689.9610435491031</v>
      </c>
    </row>
    <row r="182" spans="2:9" x14ac:dyDescent="0.3">
      <c r="B182" s="9">
        <f t="shared" si="20"/>
        <v>169</v>
      </c>
      <c r="C182" s="10">
        <f t="shared" si="16"/>
        <v>47818</v>
      </c>
      <c r="D182" s="11">
        <f t="shared" si="17"/>
        <v>833.0898521150483</v>
      </c>
      <c r="E182" s="14">
        <v>0</v>
      </c>
      <c r="F182" s="11">
        <f t="shared" si="14"/>
        <v>833.0898521150483</v>
      </c>
      <c r="G182" s="11">
        <f t="shared" si="15"/>
        <v>786.25504040456087</v>
      </c>
      <c r="H182" s="11">
        <f t="shared" si="21"/>
        <v>46.834811710487337</v>
      </c>
      <c r="I182" s="13">
        <f t="shared" si="19"/>
        <v>8903.7060031445417</v>
      </c>
    </row>
    <row r="183" spans="2:9" x14ac:dyDescent="0.3">
      <c r="B183" s="9">
        <f t="shared" si="20"/>
        <v>170</v>
      </c>
      <c r="C183" s="10">
        <f t="shared" si="16"/>
        <v>47849</v>
      </c>
      <c r="D183" s="11">
        <f t="shared" si="17"/>
        <v>833.0898521150483</v>
      </c>
      <c r="E183" s="14">
        <v>0</v>
      </c>
      <c r="F183" s="11">
        <f t="shared" si="14"/>
        <v>833.0898521150483</v>
      </c>
      <c r="G183" s="11">
        <f t="shared" si="15"/>
        <v>790.05527309984961</v>
      </c>
      <c r="H183" s="11">
        <f t="shared" si="21"/>
        <v>43.034579015198624</v>
      </c>
      <c r="I183" s="13">
        <f t="shared" si="19"/>
        <v>8113.650730044692</v>
      </c>
    </row>
    <row r="184" spans="2:9" x14ac:dyDescent="0.3">
      <c r="B184" s="9">
        <f t="shared" si="20"/>
        <v>171</v>
      </c>
      <c r="C184" s="10">
        <f t="shared" si="16"/>
        <v>47880</v>
      </c>
      <c r="D184" s="11">
        <f t="shared" si="17"/>
        <v>833.0898521150483</v>
      </c>
      <c r="E184" s="14">
        <v>0</v>
      </c>
      <c r="F184" s="11">
        <f t="shared" si="14"/>
        <v>833.0898521150483</v>
      </c>
      <c r="G184" s="11">
        <f t="shared" si="15"/>
        <v>793.87387358649892</v>
      </c>
      <c r="H184" s="11">
        <f t="shared" si="21"/>
        <v>39.21597852854935</v>
      </c>
      <c r="I184" s="13">
        <f t="shared" si="19"/>
        <v>7319.7768564581929</v>
      </c>
    </row>
    <row r="185" spans="2:9" x14ac:dyDescent="0.3">
      <c r="B185" s="9">
        <f t="shared" si="20"/>
        <v>172</v>
      </c>
      <c r="C185" s="10">
        <f t="shared" si="16"/>
        <v>47908</v>
      </c>
      <c r="D185" s="11">
        <f t="shared" si="17"/>
        <v>833.0898521150483</v>
      </c>
      <c r="E185" s="14">
        <v>0</v>
      </c>
      <c r="F185" s="11">
        <f t="shared" si="14"/>
        <v>833.0898521150483</v>
      </c>
      <c r="G185" s="11">
        <f t="shared" si="15"/>
        <v>797.710930642167</v>
      </c>
      <c r="H185" s="11">
        <f t="shared" si="21"/>
        <v>35.378921472881267</v>
      </c>
      <c r="I185" s="13">
        <f t="shared" si="19"/>
        <v>6522.0659258160258</v>
      </c>
    </row>
    <row r="186" spans="2:9" x14ac:dyDescent="0.3">
      <c r="B186" s="9">
        <f t="shared" si="20"/>
        <v>173</v>
      </c>
      <c r="C186" s="10">
        <f t="shared" si="16"/>
        <v>47939</v>
      </c>
      <c r="D186" s="11">
        <f t="shared" si="17"/>
        <v>833.0898521150483</v>
      </c>
      <c r="E186" s="14">
        <v>0</v>
      </c>
      <c r="F186" s="11">
        <f t="shared" si="14"/>
        <v>833.0898521150483</v>
      </c>
      <c r="G186" s="11">
        <f t="shared" si="15"/>
        <v>801.56653347360418</v>
      </c>
      <c r="H186" s="11">
        <f t="shared" si="21"/>
        <v>31.523318641444135</v>
      </c>
      <c r="I186" s="13">
        <f t="shared" si="19"/>
        <v>5720.4993923424217</v>
      </c>
    </row>
    <row r="187" spans="2:9" x14ac:dyDescent="0.3">
      <c r="B187" s="9">
        <f t="shared" si="20"/>
        <v>174</v>
      </c>
      <c r="C187" s="10">
        <f t="shared" si="16"/>
        <v>47969</v>
      </c>
      <c r="D187" s="11">
        <f t="shared" si="17"/>
        <v>833.0898521150483</v>
      </c>
      <c r="E187" s="14">
        <v>0</v>
      </c>
      <c r="F187" s="11">
        <f t="shared" si="14"/>
        <v>833.0898521150483</v>
      </c>
      <c r="G187" s="11">
        <f t="shared" si="15"/>
        <v>805.44077171872652</v>
      </c>
      <c r="H187" s="11">
        <f t="shared" si="21"/>
        <v>27.649080396321715</v>
      </c>
      <c r="I187" s="13">
        <f t="shared" si="19"/>
        <v>4915.0586206236949</v>
      </c>
    </row>
    <row r="188" spans="2:9" x14ac:dyDescent="0.3">
      <c r="B188" s="9">
        <f t="shared" si="20"/>
        <v>175</v>
      </c>
      <c r="C188" s="10">
        <f t="shared" si="16"/>
        <v>48000</v>
      </c>
      <c r="D188" s="11">
        <f t="shared" si="17"/>
        <v>833.0898521150483</v>
      </c>
      <c r="E188" s="14">
        <v>0</v>
      </c>
      <c r="F188" s="11">
        <f t="shared" si="14"/>
        <v>833.0898521150483</v>
      </c>
      <c r="G188" s="11">
        <f t="shared" si="15"/>
        <v>809.33373544870039</v>
      </c>
      <c r="H188" s="11">
        <f t="shared" si="21"/>
        <v>23.756116666347868</v>
      </c>
      <c r="I188" s="13">
        <f t="shared" si="19"/>
        <v>4105.7248851749946</v>
      </c>
    </row>
    <row r="189" spans="2:9" x14ac:dyDescent="0.3">
      <c r="B189" s="9">
        <f t="shared" si="20"/>
        <v>176</v>
      </c>
      <c r="C189" s="10">
        <f t="shared" si="16"/>
        <v>48030</v>
      </c>
      <c r="D189" s="11">
        <f t="shared" si="17"/>
        <v>833.0898521150483</v>
      </c>
      <c r="E189" s="14">
        <v>0</v>
      </c>
      <c r="F189" s="11">
        <f t="shared" si="14"/>
        <v>833.0898521150483</v>
      </c>
      <c r="G189" s="11">
        <f t="shared" si="15"/>
        <v>813.24551517003579</v>
      </c>
      <c r="H189" s="11">
        <f t="shared" si="21"/>
        <v>19.844336945012479</v>
      </c>
      <c r="I189" s="13">
        <f t="shared" si="19"/>
        <v>3292.4793700049586</v>
      </c>
    </row>
    <row r="190" spans="2:9" x14ac:dyDescent="0.3">
      <c r="B190" s="9">
        <f t="shared" si="20"/>
        <v>177</v>
      </c>
      <c r="C190" s="10">
        <f t="shared" si="16"/>
        <v>48061</v>
      </c>
      <c r="D190" s="11">
        <f t="shared" si="17"/>
        <v>833.0898521150483</v>
      </c>
      <c r="E190" s="14">
        <v>0</v>
      </c>
      <c r="F190" s="11">
        <f t="shared" si="14"/>
        <v>833.0898521150483</v>
      </c>
      <c r="G190" s="11">
        <f t="shared" si="15"/>
        <v>817.176201826691</v>
      </c>
      <c r="H190" s="11">
        <f t="shared" si="21"/>
        <v>15.91365028835731</v>
      </c>
      <c r="I190" s="13">
        <f t="shared" si="19"/>
        <v>2475.3031681782677</v>
      </c>
    </row>
    <row r="191" spans="2:9" x14ac:dyDescent="0.3">
      <c r="B191" s="9">
        <f t="shared" si="20"/>
        <v>178</v>
      </c>
      <c r="C191" s="10">
        <f t="shared" si="16"/>
        <v>48092</v>
      </c>
      <c r="D191" s="11">
        <f t="shared" si="17"/>
        <v>833.0898521150483</v>
      </c>
      <c r="E191" s="14">
        <v>0</v>
      </c>
      <c r="F191" s="11">
        <f t="shared" si="14"/>
        <v>833.0898521150483</v>
      </c>
      <c r="G191" s="11">
        <f t="shared" si="15"/>
        <v>821.12588680218664</v>
      </c>
      <c r="H191" s="11">
        <f t="shared" si="21"/>
        <v>11.963965312861635</v>
      </c>
      <c r="I191" s="13">
        <f t="shared" si="19"/>
        <v>1654.1772813760811</v>
      </c>
    </row>
    <row r="192" spans="2:9" x14ac:dyDescent="0.3">
      <c r="B192" s="9">
        <f t="shared" si="20"/>
        <v>179</v>
      </c>
      <c r="C192" s="10">
        <f t="shared" si="16"/>
        <v>48122</v>
      </c>
      <c r="D192" s="11">
        <f t="shared" si="17"/>
        <v>833.0898521150483</v>
      </c>
      <c r="E192" s="14">
        <v>0</v>
      </c>
      <c r="F192" s="11">
        <f t="shared" si="14"/>
        <v>833.0898521150483</v>
      </c>
      <c r="G192" s="11">
        <f t="shared" si="15"/>
        <v>825.09466192173056</v>
      </c>
      <c r="H192" s="11">
        <f t="shared" si="21"/>
        <v>7.9951901933177334</v>
      </c>
      <c r="I192" s="13">
        <f t="shared" si="19"/>
        <v>829.08261945435049</v>
      </c>
    </row>
    <row r="193" spans="2:12" x14ac:dyDescent="0.3">
      <c r="B193" s="15">
        <f t="shared" si="20"/>
        <v>180</v>
      </c>
      <c r="C193" s="16">
        <f t="shared" si="16"/>
        <v>48153</v>
      </c>
      <c r="D193" s="17">
        <f t="shared" si="17"/>
        <v>833.0898521150483</v>
      </c>
      <c r="E193" s="18">
        <v>0</v>
      </c>
      <c r="F193" s="17">
        <f t="shared" si="14"/>
        <v>833.0898521150483</v>
      </c>
      <c r="G193" s="17">
        <f t="shared" si="15"/>
        <v>829.0826194543522</v>
      </c>
      <c r="H193" s="17">
        <f t="shared" si="21"/>
        <v>4.0072326606960349</v>
      </c>
      <c r="I193" s="19">
        <f t="shared" si="19"/>
        <v>-1.7053025658242404E-12</v>
      </c>
    </row>
    <row r="194" spans="2:12" x14ac:dyDescent="0.3">
      <c r="H194" s="1" t="s">
        <v>0</v>
      </c>
    </row>
    <row r="195" spans="2:12" x14ac:dyDescent="0.3">
      <c r="B195" s="44" t="s">
        <v>18</v>
      </c>
      <c r="C195" s="44"/>
      <c r="D195" s="44"/>
      <c r="E195" s="44"/>
      <c r="F195" s="44"/>
      <c r="G195" s="44"/>
      <c r="H195" s="44"/>
      <c r="I195" s="44"/>
    </row>
    <row r="196" spans="2:12" x14ac:dyDescent="0.3">
      <c r="B196" s="44"/>
      <c r="C196" s="44"/>
      <c r="D196" s="44"/>
      <c r="E196" s="44"/>
      <c r="F196" s="44"/>
      <c r="G196" s="44"/>
      <c r="H196" s="44"/>
      <c r="I196" s="44"/>
      <c r="J196" s="2"/>
      <c r="K196" s="2"/>
      <c r="L196" s="2"/>
    </row>
    <row r="197" spans="2:12" x14ac:dyDescent="0.3">
      <c r="B197" s="44"/>
      <c r="C197" s="44"/>
      <c r="D197" s="44"/>
      <c r="E197" s="44"/>
      <c r="F197" s="44"/>
      <c r="G197" s="44"/>
      <c r="H197" s="44"/>
      <c r="I197" s="44"/>
      <c r="J197" s="2"/>
      <c r="K197" s="2"/>
      <c r="L197" s="2"/>
    </row>
    <row r="198" spans="2:12" x14ac:dyDescent="0.3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</sheetData>
  <mergeCells count="12">
    <mergeCell ref="B195:I197"/>
    <mergeCell ref="B2:I2"/>
    <mergeCell ref="D11:E11"/>
    <mergeCell ref="B3:E3"/>
    <mergeCell ref="B4:D4"/>
    <mergeCell ref="B5:D5"/>
    <mergeCell ref="B6:D6"/>
    <mergeCell ref="B8:D8"/>
    <mergeCell ref="B7:D7"/>
    <mergeCell ref="B9:D9"/>
    <mergeCell ref="B11:C11"/>
    <mergeCell ref="B10:C10"/>
  </mergeCells>
  <hyperlinks>
    <hyperlink ref="B195:I197" r:id="rId1" display="Or, Click Here to Create a Loan Amortization Schedule in Smartsheet"/>
  </hyperlinks>
  <pageMargins left="0.7" right="0.7" top="0.75" bottom="0.75" header="0.3" footer="0.3"/>
  <pageSetup orientation="portrait" horizontalDpi="1200" verticalDpi="1200" r:id="rId2"/>
  <ignoredErrors>
    <ignoredError sqref="B14:I14 B16:I193 B15:F15 H15:I15" calculatedColumn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Loan Amortization Schedule</vt:lpstr>
    </vt:vector>
  </TitlesOfParts>
  <Company>Smartsheet.com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Ploue-Smith</dc:creator>
  <cp:lastModifiedBy>Mariana Sankiewicz</cp:lastModifiedBy>
  <dcterms:created xsi:type="dcterms:W3CDTF">2016-01-27T19:53:27Z</dcterms:created>
  <dcterms:modified xsi:type="dcterms:W3CDTF">2016-09-21T17:28:24Z</dcterms:modified>
</cp:coreProperties>
</file>